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C:\Website Projects\ScheduleTemplate.org\"/>
    </mc:Choice>
  </mc:AlternateContent>
  <xr:revisionPtr revIDLastSave="0" documentId="8_{028CBA35-3730-4B32-9B70-14F6B47AFB24}" xr6:coauthVersionLast="43" xr6:coauthVersionMax="43" xr10:uidLastSave="{00000000-0000-0000-0000-000000000000}"/>
  <bookViews>
    <workbookView xWindow="-120" yWindow="-120" windowWidth="20730" windowHeight="11160" xr2:uid="{00000000-000D-0000-FFFF-FFFF00000000}"/>
  </bookViews>
  <sheets>
    <sheet name="GOALS" sheetId="1" r:id="rId1"/>
    <sheet name="DIET" sheetId="2" r:id="rId2"/>
    <sheet name="EXERCISE" sheetId="3" r:id="rId3"/>
    <sheet name="Chart Calculations" sheetId="4" state="hidden" r:id="rId4"/>
  </sheets>
  <definedNames>
    <definedName name="ColumnTitle2">Diet[[#Headers],[DATE]]</definedName>
    <definedName name="ColumnTitle3">Exercise[[#Headers],[DATE]]</definedName>
    <definedName name="DietLastEnd">'Chart Calculations'!$C$5</definedName>
    <definedName name="DietPeriod">Diet[DATE]</definedName>
    <definedName name="DietRowStart">'Chart Calculations'!$C$4</definedName>
    <definedName name="EndDate">GOALS!$B$3</definedName>
    <definedName name="EndWeight">GOALS!$B$8</definedName>
    <definedName name="ExerciseDateRange">'Chart Calculations'!$D$23:$D$36</definedName>
    <definedName name="ExerciseLastEnd">'Chart Calculations'!$C$23</definedName>
    <definedName name="ExercisePeriod">Exercise[DATE]</definedName>
    <definedName name="ExerciseRowStart">'Chart Calculations'!$C$22</definedName>
    <definedName name="LossPerDay">GOALS!$B$15</definedName>
    <definedName name="PlanDays">GOALS!$B$13</definedName>
    <definedName name="_xlnm.Print_Titles" localSheetId="1">DIET!$3:$3</definedName>
    <definedName name="_xlnm.Print_Titles" localSheetId="2">EXERCISE!$3:$3</definedName>
    <definedName name="StartDate">GOALS!$B$1</definedName>
    <definedName name="StartWeight">GOALS!$B$6</definedName>
    <definedName name="Subtitle">GOALS!$C$2</definedName>
    <definedName name="WeightGoal">GOALS!$B$11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 i="1" l="1"/>
  <c r="B3" i="1" s="1"/>
  <c r="B4" i="3" l="1"/>
  <c r="B5" i="3" s="1"/>
  <c r="B6" i="3" s="1"/>
  <c r="B7" i="3" s="1"/>
  <c r="B8" i="3" s="1"/>
  <c r="B9" i="3" s="1"/>
  <c r="B10" i="3" s="1"/>
  <c r="B11" i="3" s="1"/>
  <c r="B12" i="3" s="1"/>
  <c r="B13" i="3" s="1"/>
  <c r="B14" i="3" s="1"/>
  <c r="B15" i="3" s="1"/>
  <c r="B16" i="3" s="1"/>
  <c r="B17" i="3" s="1"/>
  <c r="B18" i="3" s="1"/>
  <c r="B19" i="3" s="1"/>
  <c r="B20" i="3" s="1"/>
  <c r="B7" i="2" l="1"/>
  <c r="B8" i="2"/>
  <c r="B9" i="2"/>
  <c r="B10" i="2"/>
  <c r="B11" i="2"/>
  <c r="B12" i="2"/>
  <c r="B13" i="2"/>
  <c r="B14" i="2"/>
  <c r="B15" i="2"/>
  <c r="B16" i="2"/>
  <c r="B17" i="2"/>
  <c r="B18" i="2"/>
  <c r="B19" i="2"/>
  <c r="B4" i="2" l="1"/>
  <c r="B5" i="2"/>
  <c r="B6" i="2"/>
  <c r="B2" i="3" l="1"/>
  <c r="B2" i="2"/>
  <c r="C22" i="4" l="1"/>
  <c r="C23" i="4" s="1"/>
  <c r="C4" i="4"/>
  <c r="G23" i="4" l="1"/>
  <c r="F23" i="4"/>
  <c r="G35" i="4"/>
  <c r="G33" i="4"/>
  <c r="G31" i="4"/>
  <c r="G29" i="4"/>
  <c r="G27" i="4"/>
  <c r="G25" i="4"/>
  <c r="G34" i="4"/>
  <c r="G30" i="4"/>
  <c r="G26" i="4"/>
  <c r="F36" i="4"/>
  <c r="F32" i="4"/>
  <c r="F28" i="4"/>
  <c r="F24" i="4"/>
  <c r="F35" i="4"/>
  <c r="F33" i="4"/>
  <c r="F31" i="4"/>
  <c r="F29" i="4"/>
  <c r="F27" i="4"/>
  <c r="F25" i="4"/>
  <c r="G36" i="4"/>
  <c r="G32" i="4"/>
  <c r="G28" i="4"/>
  <c r="G24" i="4"/>
  <c r="F34" i="4"/>
  <c r="F30" i="4"/>
  <c r="F26" i="4"/>
  <c r="D36" i="4"/>
  <c r="E36" i="4" s="1"/>
  <c r="D32" i="4"/>
  <c r="E32" i="4" s="1"/>
  <c r="D28" i="4"/>
  <c r="E28" i="4" s="1"/>
  <c r="D24" i="4"/>
  <c r="E24" i="4" s="1"/>
  <c r="D31" i="4"/>
  <c r="E31" i="4" s="1"/>
  <c r="D27" i="4"/>
  <c r="E27" i="4" s="1"/>
  <c r="D30" i="4"/>
  <c r="E30" i="4" s="1"/>
  <c r="D33" i="4"/>
  <c r="E33" i="4" s="1"/>
  <c r="D35" i="4"/>
  <c r="E35" i="4" s="1"/>
  <c r="D23" i="4"/>
  <c r="D29" i="4"/>
  <c r="E29" i="4" s="1"/>
  <c r="D34" i="4"/>
  <c r="E34" i="4" s="1"/>
  <c r="D26" i="4"/>
  <c r="E26" i="4" s="1"/>
  <c r="D25" i="4"/>
  <c r="E25" i="4" s="1"/>
  <c r="C5" i="4"/>
  <c r="D15" i="4" l="1"/>
  <c r="E15" i="4" s="1"/>
  <c r="D11" i="4"/>
  <c r="E11" i="4" s="1"/>
  <c r="D7" i="4"/>
  <c r="E7" i="4" s="1"/>
  <c r="D12" i="4"/>
  <c r="E12" i="4" s="1"/>
  <c r="D14" i="4"/>
  <c r="E14" i="4" s="1"/>
  <c r="D10" i="4"/>
  <c r="E10" i="4" s="1"/>
  <c r="D6" i="4"/>
  <c r="E6" i="4" s="1"/>
  <c r="D13" i="4"/>
  <c r="E13" i="4" s="1"/>
  <c r="D9" i="4"/>
  <c r="E9" i="4" s="1"/>
  <c r="D5" i="4"/>
  <c r="E5" i="4" s="1"/>
  <c r="D8" i="4"/>
  <c r="E8" i="4" s="1"/>
  <c r="I16" i="4"/>
  <c r="I15" i="4"/>
  <c r="I14" i="4"/>
  <c r="I13" i="4"/>
  <c r="I12" i="4"/>
  <c r="I11" i="4"/>
  <c r="I10" i="4"/>
  <c r="I9" i="4"/>
  <c r="I8" i="4"/>
  <c r="I7" i="4"/>
  <c r="I6" i="4"/>
  <c r="I5" i="4"/>
  <c r="I17" i="4"/>
  <c r="I18" i="4"/>
  <c r="D18" i="4"/>
  <c r="E18" i="4" s="1"/>
  <c r="F14" i="4"/>
  <c r="F11" i="4"/>
  <c r="F8" i="4"/>
  <c r="F17" i="4"/>
  <c r="H16" i="4"/>
  <c r="H15" i="4"/>
  <c r="H14" i="4"/>
  <c r="H13" i="4"/>
  <c r="H12" i="4"/>
  <c r="H11" i="4"/>
  <c r="H10" i="4"/>
  <c r="H9" i="4"/>
  <c r="H8" i="4"/>
  <c r="H7" i="4"/>
  <c r="H6" i="4"/>
  <c r="H5" i="4"/>
  <c r="H17" i="4"/>
  <c r="G18" i="4"/>
  <c r="F15" i="4"/>
  <c r="F13" i="4"/>
  <c r="F10" i="4"/>
  <c r="F7" i="4"/>
  <c r="F5" i="4"/>
  <c r="G16" i="4"/>
  <c r="G15" i="4"/>
  <c r="G14" i="4"/>
  <c r="G13" i="4"/>
  <c r="G12" i="4"/>
  <c r="G11" i="4"/>
  <c r="G10" i="4"/>
  <c r="G9" i="4"/>
  <c r="G8" i="4"/>
  <c r="G7" i="4"/>
  <c r="G6" i="4"/>
  <c r="G5" i="4"/>
  <c r="G17" i="4"/>
  <c r="H18" i="4"/>
  <c r="F16" i="4"/>
  <c r="F12" i="4"/>
  <c r="F9" i="4"/>
  <c r="F6" i="4"/>
  <c r="F18" i="4"/>
  <c r="D16" i="4"/>
  <c r="E16" i="4" s="1"/>
  <c r="D17" i="4"/>
  <c r="E17" i="4" s="1"/>
  <c r="B11" i="1"/>
  <c r="E23" i="4" l="1"/>
  <c r="B13" i="1"/>
  <c r="B15" i="1" s="1"/>
</calcChain>
</file>

<file path=xl/sharedStrings.xml><?xml version="1.0" encoding="utf-8"?>
<sst xmlns="http://schemas.openxmlformats.org/spreadsheetml/2006/main" count="98" uniqueCount="49">
  <si>
    <t>Coffee</t>
  </si>
  <si>
    <t>Bagel</t>
  </si>
  <si>
    <t>Light breakfast</t>
  </si>
  <si>
    <t>Morning coffee</t>
  </si>
  <si>
    <t>Lunch</t>
  </si>
  <si>
    <t>Sandwich</t>
  </si>
  <si>
    <t>Turkey sandwich</t>
  </si>
  <si>
    <t>Dinner</t>
  </si>
  <si>
    <t>Tater tot casserole</t>
  </si>
  <si>
    <t>Toast</t>
  </si>
  <si>
    <t>Salad</t>
  </si>
  <si>
    <t>Last diet entry</t>
  </si>
  <si>
    <t>Starting row</t>
  </si>
  <si>
    <t>DATE</t>
  </si>
  <si>
    <t>DAY</t>
  </si>
  <si>
    <t>GOALS</t>
  </si>
  <si>
    <t>DIET &amp; EXERCISE JOURNAL</t>
  </si>
  <si>
    <t>GOAL LOSS</t>
  </si>
  <si>
    <t>DAYS TO LOSE</t>
  </si>
  <si>
    <t>LOSS PER DAY</t>
  </si>
  <si>
    <t>START DATE</t>
  </si>
  <si>
    <t>END DATE</t>
  </si>
  <si>
    <t>START WEIGHT</t>
  </si>
  <si>
    <t>END WEIGHT</t>
  </si>
  <si>
    <t>Num</t>
  </si>
  <si>
    <t>CALORIES BURNED</t>
  </si>
  <si>
    <t>DURATION (MIN)</t>
  </si>
  <si>
    <t>CALORIES</t>
  </si>
  <si>
    <t>EXERCISE ANALYSIS</t>
  </si>
  <si>
    <t>EXERCISE ANALYSIS CHARTING DATA</t>
  </si>
  <si>
    <t>DIET ANALYSIS CHARTING DATA</t>
  </si>
  <si>
    <t>DIET</t>
  </si>
  <si>
    <t>DIETARY ANALYSIS</t>
  </si>
  <si>
    <t>TIME</t>
  </si>
  <si>
    <t>DESCRIPTION</t>
  </si>
  <si>
    <t>NOTES</t>
  </si>
  <si>
    <t>EXERCISE</t>
  </si>
  <si>
    <t>CARBS</t>
  </si>
  <si>
    <t>PROTEIN</t>
  </si>
  <si>
    <t>FAT</t>
  </si>
  <si>
    <t>Latte</t>
  </si>
  <si>
    <t>Last exercise entry</t>
  </si>
  <si>
    <t>Treadmill workout</t>
  </si>
  <si>
    <t>Low impact aerobics</t>
  </si>
  <si>
    <t>Extreme workout</t>
  </si>
  <si>
    <t>Run</t>
  </si>
  <si>
    <t>Exercise</t>
  </si>
  <si>
    <t>Diet</t>
  </si>
  <si>
    <t>Goals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</si>
</sst>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F400]h:mm:ss\ AM/PM"/>
    <numFmt numFmtId="165" formatCode="[$-409]h:mm\ AM/PM;@"/>
    <numFmt numFmtId="166" formatCode="#,#00;;;"/>
  </numFmts>
  <fonts count="12" x14ac:knownFonts="1">
    <font>
      <sz val="11"/>
      <color theme="1"/>
      <name val="Arial"/>
      <family val="2"/>
      <scheme val="minor"/>
    </font>
    <font>
      <sz val="11"/>
      <color theme="0"/>
      <name val="Arial"/>
      <family val="2"/>
      <scheme val="minor"/>
    </font>
    <font>
      <sz val="24"/>
      <color theme="1" tint="0.24994659260841701"/>
      <name val="Arial Black"/>
      <family val="2"/>
      <scheme val="major"/>
    </font>
    <font>
      <sz val="12"/>
      <color theme="1" tint="0.24994659260841701"/>
      <name val="Arial"/>
      <family val="2"/>
      <scheme val="minor"/>
    </font>
    <font>
      <sz val="14"/>
      <color theme="0"/>
      <name val="Arial Black"/>
      <family val="2"/>
      <scheme val="major"/>
    </font>
    <font>
      <sz val="18"/>
      <color theme="0"/>
      <name val="Arial Black"/>
      <family val="2"/>
      <scheme val="major"/>
    </font>
    <font>
      <sz val="11"/>
      <name val="Arial"/>
      <family val="2"/>
      <scheme val="minor"/>
    </font>
    <font>
      <b/>
      <sz val="11"/>
      <name val="Arial"/>
      <family val="2"/>
      <scheme val="minor"/>
    </font>
    <font>
      <sz val="8"/>
      <name val="Arial"/>
      <family val="2"/>
      <scheme val="minor"/>
    </font>
    <font>
      <sz val="10"/>
      <color theme="0"/>
      <name val="Arial Black"/>
      <family val="2"/>
      <scheme val="major"/>
    </font>
    <font>
      <sz val="11"/>
      <color theme="1"/>
      <name val="Arial"/>
      <family val="2"/>
      <scheme val="minor"/>
    </font>
    <font>
      <sz val="18"/>
      <color theme="1"/>
      <name val="Arial Black"/>
      <family val="2"/>
      <scheme val="major"/>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s>
  <borders count="7">
    <border>
      <left/>
      <right/>
      <top/>
      <bottom/>
      <diagonal/>
    </border>
    <border>
      <left/>
      <right/>
      <top/>
      <bottom style="thin">
        <color theme="0" tint="-0.34998626667073579"/>
      </bottom>
      <diagonal/>
    </border>
    <border>
      <left/>
      <right/>
      <top style="thin">
        <color theme="0"/>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ck">
        <color theme="0"/>
      </right>
      <top/>
      <bottom/>
      <diagonal/>
    </border>
    <border>
      <left/>
      <right style="thick">
        <color theme="0"/>
      </right>
      <top style="thin">
        <color theme="0"/>
      </top>
      <bottom/>
      <diagonal/>
    </border>
  </borders>
  <cellStyleXfs count="19">
    <xf numFmtId="0" fontId="0" fillId="0" borderId="0">
      <alignment vertical="center"/>
    </xf>
    <xf numFmtId="0" fontId="11" fillId="0" borderId="0" applyNumberFormat="0" applyFill="0" applyBorder="0" applyAlignment="0" applyProtection="0"/>
    <xf numFmtId="0" fontId="3" fillId="0" borderId="0" applyNumberFormat="0" applyFill="0" applyProtection="0">
      <alignment vertical="center"/>
    </xf>
    <xf numFmtId="0" fontId="4" fillId="5" borderId="0" applyNumberFormat="0" applyProtection="0">
      <alignment horizontal="left" vertical="center" indent="1"/>
    </xf>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14" fontId="5" fillId="3" borderId="6">
      <alignment horizontal="center"/>
    </xf>
    <xf numFmtId="0" fontId="5" fillId="4" borderId="6" applyNumberFormat="0">
      <alignment horizontal="center"/>
    </xf>
    <xf numFmtId="1" fontId="5" fillId="5" borderId="6">
      <alignment horizontal="center"/>
    </xf>
    <xf numFmtId="0" fontId="9" fillId="5" borderId="0" applyNumberFormat="0" applyBorder="0" applyProtection="0">
      <alignment vertical="center"/>
    </xf>
    <xf numFmtId="0" fontId="1" fillId="0" borderId="1" applyNumberFormat="0" applyFill="0" applyProtection="0">
      <alignment horizontal="center" vertical="center"/>
    </xf>
    <xf numFmtId="0" fontId="1" fillId="0" borderId="1" applyNumberFormat="0" applyFill="0" applyProtection="0">
      <alignment horizontal="center" vertical="center"/>
    </xf>
    <xf numFmtId="14" fontId="6" fillId="0" borderId="5" applyNumberFormat="0" applyFont="0" applyFill="0" applyAlignment="0">
      <alignment horizontal="center"/>
    </xf>
    <xf numFmtId="14" fontId="10" fillId="0" borderId="2" applyFont="0" applyFill="0" applyBorder="0" applyAlignment="0">
      <alignment horizontal="center"/>
    </xf>
    <xf numFmtId="2" fontId="10" fillId="0" borderId="0" applyFont="0" applyFill="0" applyBorder="0" applyAlignment="0">
      <alignment vertical="center"/>
    </xf>
    <xf numFmtId="1" fontId="10" fillId="5" borderId="2" applyFont="0" applyFill="0" applyBorder="0" applyAlignment="0">
      <alignment horizontal="center"/>
    </xf>
    <xf numFmtId="165" fontId="10" fillId="0" borderId="0" applyFont="0" applyFill="0" applyBorder="0" applyAlignment="0">
      <alignment horizontal="left" vertical="center"/>
    </xf>
    <xf numFmtId="0" fontId="2" fillId="0" borderId="1" applyNumberFormat="0" applyFill="0" applyProtection="0"/>
  </cellStyleXfs>
  <cellXfs count="43">
    <xf numFmtId="0" fontId="0" fillId="0" borderId="0" xfId="0">
      <alignment vertical="center"/>
    </xf>
    <xf numFmtId="0" fontId="3" fillId="0" borderId="0" xfId="2">
      <alignment vertical="center"/>
    </xf>
    <xf numFmtId="0" fontId="6" fillId="2" borderId="0" xfId="0" applyFont="1" applyFill="1" applyBorder="1">
      <alignment vertical="center"/>
    </xf>
    <xf numFmtId="0" fontId="6" fillId="0" borderId="0" xfId="0" applyFont="1" applyFill="1" applyBorder="1">
      <alignment vertical="center"/>
    </xf>
    <xf numFmtId="0" fontId="0" fillId="0" borderId="0" xfId="0" applyFill="1">
      <alignment vertical="center"/>
    </xf>
    <xf numFmtId="0" fontId="7" fillId="0" borderId="3" xfId="0" applyFont="1" applyFill="1" applyBorder="1">
      <alignment vertical="center"/>
    </xf>
    <xf numFmtId="14" fontId="8" fillId="0" borderId="3" xfId="0" applyNumberFormat="1" applyFont="1" applyFill="1" applyBorder="1">
      <alignment vertical="center"/>
    </xf>
    <xf numFmtId="0" fontId="8" fillId="0" borderId="3" xfId="0" applyFont="1" applyFill="1" applyBorder="1">
      <alignment vertical="center"/>
    </xf>
    <xf numFmtId="14" fontId="8" fillId="0" borderId="4" xfId="0" applyNumberFormat="1" applyFont="1" applyFill="1" applyBorder="1">
      <alignment vertical="center"/>
    </xf>
    <xf numFmtId="0" fontId="6" fillId="0" borderId="3" xfId="0" applyFont="1" applyFill="1" applyBorder="1">
      <alignment vertical="center"/>
    </xf>
    <xf numFmtId="0" fontId="6" fillId="0" borderId="3" xfId="0" applyNumberFormat="1" applyFont="1" applyFill="1" applyBorder="1">
      <alignment vertical="center"/>
    </xf>
    <xf numFmtId="0" fontId="0" fillId="0" borderId="0" xfId="0" applyFont="1" applyFill="1" applyBorder="1"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0" fillId="0" borderId="0" xfId="0" applyNumberFormat="1" applyFill="1">
      <alignment vertical="center"/>
    </xf>
    <xf numFmtId="14" fontId="9" fillId="5" borderId="0" xfId="10" applyNumberFormat="1" applyBorder="1">
      <alignment vertical="center"/>
    </xf>
    <xf numFmtId="164" fontId="9" fillId="5" borderId="0" xfId="10" applyNumberFormat="1" applyBorder="1">
      <alignment vertical="center"/>
    </xf>
    <xf numFmtId="0" fontId="9" fillId="5" borderId="0" xfId="10" applyBorder="1">
      <alignment vertical="center"/>
    </xf>
    <xf numFmtId="1" fontId="9" fillId="5" borderId="0" xfId="10" applyNumberFormat="1" applyBorder="1">
      <alignment vertical="center"/>
    </xf>
    <xf numFmtId="14" fontId="9" fillId="0" borderId="0" xfId="10" applyNumberFormat="1" applyFill="1" applyBorder="1">
      <alignment vertical="center"/>
    </xf>
    <xf numFmtId="1" fontId="9" fillId="0" borderId="0" xfId="10" applyNumberFormat="1" applyFill="1" applyBorder="1">
      <alignment vertical="center"/>
    </xf>
    <xf numFmtId="0" fontId="9" fillId="0" borderId="0" xfId="10" applyFill="1" applyBorder="1">
      <alignment vertical="center"/>
    </xf>
    <xf numFmtId="0" fontId="3" fillId="0" borderId="0" xfId="2" applyAlignment="1">
      <alignment vertical="top"/>
    </xf>
    <xf numFmtId="166" fontId="8" fillId="0" borderId="3" xfId="0" applyNumberFormat="1" applyFont="1" applyFill="1" applyBorder="1">
      <alignment vertical="center"/>
    </xf>
    <xf numFmtId="0" fontId="4" fillId="5" borderId="0" xfId="3">
      <alignment horizontal="left" vertical="center" indent="1"/>
    </xf>
    <xf numFmtId="0" fontId="4" fillId="5" borderId="0" xfId="3" applyAlignment="1">
      <alignment horizontal="left" vertical="center" indent="1"/>
    </xf>
    <xf numFmtId="0" fontId="1" fillId="0" borderId="1" xfId="11">
      <alignment horizontal="center" vertical="center"/>
    </xf>
    <xf numFmtId="14" fontId="0" fillId="0" borderId="0" xfId="14" applyFont="1" applyFill="1" applyBorder="1" applyAlignment="1">
      <alignment horizontal="left" vertical="center"/>
    </xf>
    <xf numFmtId="14" fontId="0" fillId="0" borderId="0" xfId="14" applyFont="1" applyBorder="1" applyAlignment="1">
      <alignment horizontal="left" vertical="center"/>
    </xf>
    <xf numFmtId="14" fontId="5" fillId="3" borderId="5" xfId="14" applyFont="1" applyFill="1" applyBorder="1">
      <alignment horizontal="center"/>
    </xf>
    <xf numFmtId="0" fontId="1" fillId="3" borderId="5" xfId="4" applyNumberFormat="1" applyBorder="1" applyAlignment="1">
      <alignment horizontal="center" vertical="top"/>
    </xf>
    <xf numFmtId="0" fontId="1" fillId="4" borderId="5" xfId="5" applyNumberFormat="1" applyBorder="1" applyAlignment="1">
      <alignment horizontal="center" vertical="top"/>
    </xf>
    <xf numFmtId="0" fontId="1" fillId="5" borderId="5" xfId="6" applyNumberFormat="1" applyBorder="1" applyAlignment="1">
      <alignment horizontal="center" vertical="top"/>
    </xf>
    <xf numFmtId="1" fontId="0" fillId="0" borderId="0" xfId="16" applyFont="1" applyFill="1" applyBorder="1" applyAlignment="1">
      <alignment horizontal="left" vertical="center"/>
    </xf>
    <xf numFmtId="2" fontId="5" fillId="4" borderId="6" xfId="15" applyFont="1" applyFill="1" applyBorder="1" applyAlignment="1">
      <alignment horizontal="center"/>
    </xf>
    <xf numFmtId="1" fontId="5" fillId="5" borderId="6" xfId="16" applyFont="1" applyBorder="1">
      <alignment horizontal="center"/>
    </xf>
    <xf numFmtId="2" fontId="5" fillId="5" borderId="6" xfId="15" applyFont="1" applyFill="1" applyBorder="1" applyAlignment="1">
      <alignment horizontal="center"/>
    </xf>
    <xf numFmtId="165" fontId="0" fillId="0" borderId="0" xfId="17" applyFont="1" applyFill="1" applyBorder="1" applyAlignment="1">
      <alignment horizontal="left" vertical="center"/>
    </xf>
    <xf numFmtId="165" fontId="0" fillId="0" borderId="0" xfId="17" applyFont="1" applyAlignment="1">
      <alignment horizontal="left" vertical="center"/>
    </xf>
    <xf numFmtId="0" fontId="2" fillId="0" borderId="1" xfId="18"/>
    <xf numFmtId="14" fontId="5" fillId="3" borderId="6" xfId="14" applyFont="1" applyFill="1" applyBorder="1">
      <alignment horizontal="center"/>
    </xf>
    <xf numFmtId="2" fontId="5" fillId="4" borderId="6" xfId="15" applyFont="1" applyFill="1" applyBorder="1" applyAlignment="1">
      <alignment horizontal="center"/>
    </xf>
    <xf numFmtId="0" fontId="11" fillId="0" borderId="1" xfId="1" applyFill="1" applyBorder="1"/>
  </cellXfs>
  <cellStyles count="19">
    <cellStyle name="Accent1" xfId="4" builtinId="29" customBuiltin="1"/>
    <cellStyle name="Accent2" xfId="5" builtinId="33" customBuiltin="1"/>
    <cellStyle name="Accent3" xfId="6" builtinId="37" customBuiltin="1"/>
    <cellStyle name="Date" xfId="14" xr:uid="{00000000-0005-0000-0000-000003000000}"/>
    <cellStyle name="Followed Hyperlink" xfId="12" builtinId="9" customBuiltin="1"/>
    <cellStyle name="Heading 1" xfId="1" builtinId="16" customBuiltin="1"/>
    <cellStyle name="Heading 2" xfId="2" builtinId="17" customBuiltin="1"/>
    <cellStyle name="Heading 3" xfId="3" builtinId="18" customBuiltin="1"/>
    <cellStyle name="Heading 4" xfId="10" builtinId="19" customBuiltin="1"/>
    <cellStyle name="Hyperlink" xfId="11" builtinId="8" customBuiltin="1"/>
    <cellStyle name="Normal" xfId="0" builtinId="0" customBuiltin="1"/>
    <cellStyle name="Number" xfId="16" xr:uid="{00000000-0005-0000-0000-00000B000000}"/>
    <cellStyle name="Sidebar Heading 1" xfId="7" xr:uid="{00000000-0005-0000-0000-00000C000000}"/>
    <cellStyle name="Sidebar Heading 2" xfId="8" xr:uid="{00000000-0005-0000-0000-00000D000000}"/>
    <cellStyle name="Sidebar Heading 3" xfId="9" xr:uid="{00000000-0005-0000-0000-00000E000000}"/>
    <cellStyle name="Time" xfId="17" xr:uid="{00000000-0005-0000-0000-00000F000000}"/>
    <cellStyle name="Title" xfId="18" builtinId="15" customBuiltin="1"/>
    <cellStyle name="Weight" xfId="15" xr:uid="{00000000-0005-0000-0000-000011000000}"/>
    <cellStyle name="White Border" xfId="13" xr:uid="{00000000-0005-0000-0000-000012000000}"/>
  </cellStyles>
  <dxfs count="19">
    <dxf>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1"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ont>
        <color theme="1" tint="0.24994659260841701"/>
      </font>
      <fill>
        <patternFill patternType="solid">
          <fgColor theme="6" tint="0.79995117038483843"/>
          <bgColor theme="0" tint="-4.9989318521683403E-2"/>
        </patternFill>
      </fill>
      <border diagonalUp="0" diagonalDown="0">
        <left/>
        <right/>
        <top/>
        <bottom/>
        <vertical/>
        <horizontal/>
      </border>
    </dxf>
    <dxf>
      <font>
        <b/>
        <i val="0"/>
        <color theme="1" tint="0.24994659260841701"/>
      </font>
    </dxf>
    <dxf>
      <font>
        <b/>
        <i val="0"/>
        <color theme="1" tint="0.24994659260841701"/>
      </font>
      <border>
        <top style="double">
          <color theme="6"/>
        </top>
        <bottom style="thin">
          <color theme="6"/>
        </bottom>
      </border>
    </dxf>
    <dxf>
      <font>
        <b/>
        <i val="0"/>
        <color theme="0"/>
      </font>
      <fill>
        <patternFill patternType="solid">
          <fgColor theme="6"/>
          <bgColor theme="6" tint="-0.499984740745262"/>
        </patternFill>
      </fill>
      <border diagonalUp="0" diagonalDown="0">
        <left/>
        <right/>
        <top/>
        <bottom/>
        <vertical/>
        <horizontal/>
      </border>
    </dxf>
    <dxf>
      <font>
        <b val="0"/>
        <i val="0"/>
        <color theme="1" tint="0.24994659260841701"/>
      </font>
      <border diagonalUp="0" diagonalDown="0">
        <left/>
        <right/>
        <top/>
        <bottom/>
        <vertical/>
        <horizontal/>
      </border>
    </dxf>
  </dxfs>
  <tableStyles count="1" defaultTableStyle="Diet and exercise journal Table" defaultPivotStyle="PivotStyleMedium11">
    <tableStyle name="Diet and exercise journal Table" pivot="0" count="5" xr9:uid="{00000000-0011-0000-FFFF-FFFF00000000}">
      <tableStyleElement type="wholeTable" dxfId="18"/>
      <tableStyleElement type="headerRow" dxfId="17"/>
      <tableStyleElement type="totalRow" dxfId="16"/>
      <tableStyleElement type="firstColumn" dxfId="15"/>
      <tableStyleElement type="firstRowStrip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268016215664378E-2"/>
          <c:y val="4.5576902887139108E-2"/>
          <c:w val="0.7283557434868948"/>
          <c:h val="0.7841917760279965"/>
        </c:manualLayout>
      </c:layout>
      <c:barChart>
        <c:barDir val="col"/>
        <c:grouping val="percentStacked"/>
        <c:varyColors val="0"/>
        <c:ser>
          <c:idx val="0"/>
          <c:order val="0"/>
          <c:tx>
            <c:strRef>
              <c:f>'Chart Calculations'!$I$4</c:f>
              <c:strCache>
                <c:ptCount val="1"/>
                <c:pt idx="0">
                  <c:v>CALORIES</c:v>
                </c:pt>
              </c:strCache>
            </c:strRef>
          </c:tx>
          <c:spPr>
            <a:solidFill>
              <a:schemeClr val="accent3">
                <a:lumMod val="75000"/>
              </a:schemeClr>
            </a:solidFill>
            <a:ln>
              <a:noFill/>
            </a:ln>
            <a:effectLst/>
          </c:spPr>
          <c:invertIfNegative val="0"/>
          <c:cat>
            <c:strRef>
              <c:f>'Chart Calculations'!$E$5:$E$18</c:f>
              <c:strCache>
                <c:ptCount val="14"/>
                <c:pt idx="0">
                  <c:v>SUN</c:v>
                </c:pt>
                <c:pt idx="1">
                  <c:v>SUN</c:v>
                </c:pt>
                <c:pt idx="2">
                  <c:v>MON</c:v>
                </c:pt>
                <c:pt idx="3">
                  <c:v>MON</c:v>
                </c:pt>
                <c:pt idx="4">
                  <c:v>MON</c:v>
                </c:pt>
                <c:pt idx="5">
                  <c:v>MON</c:v>
                </c:pt>
                <c:pt idx="6">
                  <c:v>TUE</c:v>
                </c:pt>
                <c:pt idx="7">
                  <c:v>TUE</c:v>
                </c:pt>
                <c:pt idx="8">
                  <c:v>TUE</c:v>
                </c:pt>
                <c:pt idx="9">
                  <c:v>TUE</c:v>
                </c:pt>
                <c:pt idx="10">
                  <c:v>WED</c:v>
                </c:pt>
                <c:pt idx="11">
                  <c:v>WED</c:v>
                </c:pt>
                <c:pt idx="12">
                  <c:v>WED</c:v>
                </c:pt>
                <c:pt idx="13">
                  <c:v>FRI</c:v>
                </c:pt>
              </c:strCache>
            </c:strRef>
          </c:cat>
          <c:val>
            <c:numRef>
              <c:f>'Chart Calculations'!$I$5:$I$18</c:f>
              <c:numCache>
                <c:formatCode>General</c:formatCode>
                <c:ptCount val="14"/>
                <c:pt idx="0">
                  <c:v>283</c:v>
                </c:pt>
                <c:pt idx="1">
                  <c:v>500</c:v>
                </c:pt>
                <c:pt idx="2">
                  <c:v>1</c:v>
                </c:pt>
                <c:pt idx="3">
                  <c:v>10</c:v>
                </c:pt>
                <c:pt idx="4">
                  <c:v>189</c:v>
                </c:pt>
                <c:pt idx="5">
                  <c:v>477</c:v>
                </c:pt>
                <c:pt idx="6">
                  <c:v>1</c:v>
                </c:pt>
                <c:pt idx="7">
                  <c:v>245</c:v>
                </c:pt>
                <c:pt idx="8">
                  <c:v>247</c:v>
                </c:pt>
                <c:pt idx="9">
                  <c:v>456</c:v>
                </c:pt>
                <c:pt idx="10">
                  <c:v>10</c:v>
                </c:pt>
                <c:pt idx="11">
                  <c:v>135</c:v>
                </c:pt>
                <c:pt idx="12">
                  <c:v>184</c:v>
                </c:pt>
                <c:pt idx="13">
                  <c:v>477</c:v>
                </c:pt>
              </c:numCache>
            </c:numRef>
          </c:val>
          <c:extLst>
            <c:ext xmlns:c16="http://schemas.microsoft.com/office/drawing/2014/chart" uri="{C3380CC4-5D6E-409C-BE32-E72D297353CC}">
              <c16:uniqueId val="{00000000-0591-4B2A-858B-F364BF799365}"/>
            </c:ext>
          </c:extLst>
        </c:ser>
        <c:ser>
          <c:idx val="1"/>
          <c:order val="1"/>
          <c:tx>
            <c:strRef>
              <c:f>'Chart Calculations'!$H$4</c:f>
              <c:strCache>
                <c:ptCount val="1"/>
                <c:pt idx="0">
                  <c:v>CARBS</c:v>
                </c:pt>
              </c:strCache>
            </c:strRef>
          </c:tx>
          <c:spPr>
            <a:solidFill>
              <a:schemeClr val="accent2"/>
            </a:solidFill>
            <a:ln>
              <a:noFill/>
            </a:ln>
            <a:effectLst/>
          </c:spPr>
          <c:invertIfNegative val="0"/>
          <c:cat>
            <c:strRef>
              <c:f>'Chart Calculations'!$E$5:$E$18</c:f>
              <c:strCache>
                <c:ptCount val="14"/>
                <c:pt idx="0">
                  <c:v>SUN</c:v>
                </c:pt>
                <c:pt idx="1">
                  <c:v>SUN</c:v>
                </c:pt>
                <c:pt idx="2">
                  <c:v>MON</c:v>
                </c:pt>
                <c:pt idx="3">
                  <c:v>MON</c:v>
                </c:pt>
                <c:pt idx="4">
                  <c:v>MON</c:v>
                </c:pt>
                <c:pt idx="5">
                  <c:v>MON</c:v>
                </c:pt>
                <c:pt idx="6">
                  <c:v>TUE</c:v>
                </c:pt>
                <c:pt idx="7">
                  <c:v>TUE</c:v>
                </c:pt>
                <c:pt idx="8">
                  <c:v>TUE</c:v>
                </c:pt>
                <c:pt idx="9">
                  <c:v>TUE</c:v>
                </c:pt>
                <c:pt idx="10">
                  <c:v>WED</c:v>
                </c:pt>
                <c:pt idx="11">
                  <c:v>WED</c:v>
                </c:pt>
                <c:pt idx="12">
                  <c:v>WED</c:v>
                </c:pt>
                <c:pt idx="13">
                  <c:v>FRI</c:v>
                </c:pt>
              </c:strCache>
            </c:strRef>
          </c:cat>
          <c:val>
            <c:numRef>
              <c:f>'Chart Calculations'!$H$5:$H$18</c:f>
              <c:numCache>
                <c:formatCode>General</c:formatCode>
                <c:ptCount val="14"/>
                <c:pt idx="0">
                  <c:v>46</c:v>
                </c:pt>
                <c:pt idx="1">
                  <c:v>42</c:v>
                </c:pt>
                <c:pt idx="2">
                  <c:v>0</c:v>
                </c:pt>
                <c:pt idx="3">
                  <c:v>10</c:v>
                </c:pt>
                <c:pt idx="4">
                  <c:v>26</c:v>
                </c:pt>
                <c:pt idx="5">
                  <c:v>62</c:v>
                </c:pt>
                <c:pt idx="6">
                  <c:v>0</c:v>
                </c:pt>
                <c:pt idx="7">
                  <c:v>48</c:v>
                </c:pt>
                <c:pt idx="8">
                  <c:v>11</c:v>
                </c:pt>
                <c:pt idx="9">
                  <c:v>64</c:v>
                </c:pt>
                <c:pt idx="10">
                  <c:v>10</c:v>
                </c:pt>
                <c:pt idx="11">
                  <c:v>12.36</c:v>
                </c:pt>
                <c:pt idx="12">
                  <c:v>7</c:v>
                </c:pt>
                <c:pt idx="13">
                  <c:v>62</c:v>
                </c:pt>
              </c:numCache>
            </c:numRef>
          </c:val>
          <c:extLst>
            <c:ext xmlns:c16="http://schemas.microsoft.com/office/drawing/2014/chart" uri="{C3380CC4-5D6E-409C-BE32-E72D297353CC}">
              <c16:uniqueId val="{00000001-0591-4B2A-858B-F364BF799365}"/>
            </c:ext>
          </c:extLst>
        </c:ser>
        <c:ser>
          <c:idx val="2"/>
          <c:order val="2"/>
          <c:tx>
            <c:strRef>
              <c:f>'Chart Calculations'!$G$4</c:f>
              <c:strCache>
                <c:ptCount val="1"/>
                <c:pt idx="0">
                  <c:v>PROTEIN</c:v>
                </c:pt>
              </c:strCache>
            </c:strRef>
          </c:tx>
          <c:spPr>
            <a:solidFill>
              <a:schemeClr val="bg1">
                <a:lumMod val="65000"/>
              </a:schemeClr>
            </a:solidFill>
            <a:ln>
              <a:noFill/>
            </a:ln>
            <a:effectLst/>
          </c:spPr>
          <c:invertIfNegative val="0"/>
          <c:cat>
            <c:strRef>
              <c:f>'Chart Calculations'!$E$5:$E$18</c:f>
              <c:strCache>
                <c:ptCount val="14"/>
                <c:pt idx="0">
                  <c:v>SUN</c:v>
                </c:pt>
                <c:pt idx="1">
                  <c:v>SUN</c:v>
                </c:pt>
                <c:pt idx="2">
                  <c:v>MON</c:v>
                </c:pt>
                <c:pt idx="3">
                  <c:v>MON</c:v>
                </c:pt>
                <c:pt idx="4">
                  <c:v>MON</c:v>
                </c:pt>
                <c:pt idx="5">
                  <c:v>MON</c:v>
                </c:pt>
                <c:pt idx="6">
                  <c:v>TUE</c:v>
                </c:pt>
                <c:pt idx="7">
                  <c:v>TUE</c:v>
                </c:pt>
                <c:pt idx="8">
                  <c:v>TUE</c:v>
                </c:pt>
                <c:pt idx="9">
                  <c:v>TUE</c:v>
                </c:pt>
                <c:pt idx="10">
                  <c:v>WED</c:v>
                </c:pt>
                <c:pt idx="11">
                  <c:v>WED</c:v>
                </c:pt>
                <c:pt idx="12">
                  <c:v>WED</c:v>
                </c:pt>
                <c:pt idx="13">
                  <c:v>FRI</c:v>
                </c:pt>
              </c:strCache>
            </c:strRef>
          </c:cat>
          <c:val>
            <c:numRef>
              <c:f>'Chart Calculations'!$G$5:$G$18</c:f>
              <c:numCache>
                <c:formatCode>General</c:formatCode>
                <c:ptCount val="14"/>
                <c:pt idx="0">
                  <c:v>18</c:v>
                </c:pt>
                <c:pt idx="1">
                  <c:v>35</c:v>
                </c:pt>
                <c:pt idx="2">
                  <c:v>0</c:v>
                </c:pt>
                <c:pt idx="3">
                  <c:v>2</c:v>
                </c:pt>
                <c:pt idx="4">
                  <c:v>3</c:v>
                </c:pt>
                <c:pt idx="5">
                  <c:v>13.5</c:v>
                </c:pt>
                <c:pt idx="6">
                  <c:v>0</c:v>
                </c:pt>
                <c:pt idx="7">
                  <c:v>10</c:v>
                </c:pt>
                <c:pt idx="8">
                  <c:v>43</c:v>
                </c:pt>
                <c:pt idx="9">
                  <c:v>32</c:v>
                </c:pt>
                <c:pt idx="10">
                  <c:v>2</c:v>
                </c:pt>
                <c:pt idx="11">
                  <c:v>8.81</c:v>
                </c:pt>
                <c:pt idx="12">
                  <c:v>5.43</c:v>
                </c:pt>
                <c:pt idx="13">
                  <c:v>13.5</c:v>
                </c:pt>
              </c:numCache>
            </c:numRef>
          </c:val>
          <c:extLst>
            <c:ext xmlns:c16="http://schemas.microsoft.com/office/drawing/2014/chart" uri="{C3380CC4-5D6E-409C-BE32-E72D297353CC}">
              <c16:uniqueId val="{00000002-0591-4B2A-858B-F364BF799365}"/>
            </c:ext>
          </c:extLst>
        </c:ser>
        <c:ser>
          <c:idx val="3"/>
          <c:order val="3"/>
          <c:tx>
            <c:strRef>
              <c:f>'Chart Calculations'!$F$4</c:f>
              <c:strCache>
                <c:ptCount val="1"/>
                <c:pt idx="0">
                  <c:v>FAT</c:v>
                </c:pt>
              </c:strCache>
            </c:strRef>
          </c:tx>
          <c:spPr>
            <a:solidFill>
              <a:schemeClr val="accent1"/>
            </a:solidFill>
            <a:ln>
              <a:noFill/>
            </a:ln>
            <a:effectLst/>
          </c:spPr>
          <c:invertIfNegative val="0"/>
          <c:cat>
            <c:strRef>
              <c:f>'Chart Calculations'!$E$5:$E$18</c:f>
              <c:strCache>
                <c:ptCount val="14"/>
                <c:pt idx="0">
                  <c:v>SUN</c:v>
                </c:pt>
                <c:pt idx="1">
                  <c:v>SUN</c:v>
                </c:pt>
                <c:pt idx="2">
                  <c:v>MON</c:v>
                </c:pt>
                <c:pt idx="3">
                  <c:v>MON</c:v>
                </c:pt>
                <c:pt idx="4">
                  <c:v>MON</c:v>
                </c:pt>
                <c:pt idx="5">
                  <c:v>MON</c:v>
                </c:pt>
                <c:pt idx="6">
                  <c:v>TUE</c:v>
                </c:pt>
                <c:pt idx="7">
                  <c:v>TUE</c:v>
                </c:pt>
                <c:pt idx="8">
                  <c:v>TUE</c:v>
                </c:pt>
                <c:pt idx="9">
                  <c:v>TUE</c:v>
                </c:pt>
                <c:pt idx="10">
                  <c:v>WED</c:v>
                </c:pt>
                <c:pt idx="11">
                  <c:v>WED</c:v>
                </c:pt>
                <c:pt idx="12">
                  <c:v>WED</c:v>
                </c:pt>
                <c:pt idx="13">
                  <c:v>FRI</c:v>
                </c:pt>
              </c:strCache>
            </c:strRef>
          </c:cat>
          <c:val>
            <c:numRef>
              <c:f>'Chart Calculations'!$F$5:$F$18</c:f>
              <c:numCache>
                <c:formatCode>General</c:formatCode>
                <c:ptCount val="14"/>
                <c:pt idx="0">
                  <c:v>3.5</c:v>
                </c:pt>
                <c:pt idx="1">
                  <c:v>25</c:v>
                </c:pt>
                <c:pt idx="2">
                  <c:v>0</c:v>
                </c:pt>
                <c:pt idx="3">
                  <c:v>10</c:v>
                </c:pt>
                <c:pt idx="4">
                  <c:v>8</c:v>
                </c:pt>
                <c:pt idx="5">
                  <c:v>21</c:v>
                </c:pt>
                <c:pt idx="6">
                  <c:v>0</c:v>
                </c:pt>
                <c:pt idx="7">
                  <c:v>1.5</c:v>
                </c:pt>
                <c:pt idx="8">
                  <c:v>5</c:v>
                </c:pt>
                <c:pt idx="9">
                  <c:v>22</c:v>
                </c:pt>
                <c:pt idx="10">
                  <c:v>10</c:v>
                </c:pt>
                <c:pt idx="11">
                  <c:v>5.51</c:v>
                </c:pt>
                <c:pt idx="12">
                  <c:v>15</c:v>
                </c:pt>
                <c:pt idx="13">
                  <c:v>21</c:v>
                </c:pt>
              </c:numCache>
            </c:numRef>
          </c:val>
          <c:extLst>
            <c:ext xmlns:c16="http://schemas.microsoft.com/office/drawing/2014/chart" uri="{C3380CC4-5D6E-409C-BE32-E72D297353CC}">
              <c16:uniqueId val="{00000003-0591-4B2A-858B-F364BF799365}"/>
            </c:ext>
          </c:extLst>
        </c:ser>
        <c:dLbls>
          <c:showLegendKey val="0"/>
          <c:showVal val="0"/>
          <c:showCatName val="0"/>
          <c:showSerName val="0"/>
          <c:showPercent val="0"/>
          <c:showBubbleSize val="0"/>
        </c:dLbls>
        <c:gapWidth val="90"/>
        <c:overlap val="100"/>
        <c:axId val="492222544"/>
        <c:axId val="492218624"/>
      </c:barChart>
      <c:catAx>
        <c:axId val="49222254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85000"/>
                    <a:lumOff val="15000"/>
                  </a:schemeClr>
                </a:solidFill>
                <a:latin typeface="+mn-lt"/>
                <a:ea typeface="+mn-ea"/>
                <a:cs typeface="+mn-cs"/>
              </a:defRPr>
            </a:pPr>
            <a:endParaRPr lang="en-US"/>
          </a:p>
        </c:txPr>
        <c:crossAx val="492218624"/>
        <c:crosses val="autoZero"/>
        <c:auto val="1"/>
        <c:lblAlgn val="ctr"/>
        <c:lblOffset val="100"/>
        <c:noMultiLvlLbl val="0"/>
      </c:catAx>
      <c:valAx>
        <c:axId val="492218624"/>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1100" b="0" i="0" u="none" strike="noStrike" kern="1200" baseline="0">
                <a:solidFill>
                  <a:schemeClr val="tx1">
                    <a:lumMod val="85000"/>
                    <a:lumOff val="15000"/>
                  </a:schemeClr>
                </a:solidFill>
                <a:latin typeface="+mn-lt"/>
                <a:ea typeface="+mn-ea"/>
                <a:cs typeface="+mn-cs"/>
              </a:defRPr>
            </a:pPr>
            <a:endParaRPr lang="en-US"/>
          </a:p>
        </c:txPr>
        <c:crossAx val="492222544"/>
        <c:crosses val="autoZero"/>
        <c:crossBetween val="between"/>
        <c:majorUnit val="0.5"/>
      </c:valAx>
      <c:spPr>
        <a:noFill/>
        <a:ln>
          <a:noFill/>
        </a:ln>
        <a:effectLst/>
      </c:spPr>
    </c:plotArea>
    <c:legend>
      <c:legendPos val="r"/>
      <c:layout>
        <c:manualLayout>
          <c:xMode val="edge"/>
          <c:yMode val="edge"/>
          <c:x val="0.83343338042594106"/>
          <c:y val="0"/>
          <c:w val="0.15652897841973018"/>
          <c:h val="0.9848720909886263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85000"/>
                  <a:lumOff val="1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586106384943088E-2"/>
          <c:y val="7.8232908052268874E-2"/>
          <c:w val="0.72206135665202653"/>
          <c:h val="0.75696071413533206"/>
        </c:manualLayout>
      </c:layout>
      <c:barChart>
        <c:barDir val="col"/>
        <c:grouping val="clustered"/>
        <c:varyColors val="0"/>
        <c:ser>
          <c:idx val="0"/>
          <c:order val="0"/>
          <c:tx>
            <c:strRef>
              <c:f>'Chart Calculations'!$G$22</c:f>
              <c:strCache>
                <c:ptCount val="1"/>
                <c:pt idx="0">
                  <c:v>CALORIES BURNED</c:v>
                </c:pt>
              </c:strCache>
            </c:strRef>
          </c:tx>
          <c:spPr>
            <a:solidFill>
              <a:schemeClr val="accent3">
                <a:lumMod val="75000"/>
              </a:schemeClr>
            </a:solidFill>
            <a:ln>
              <a:noFill/>
            </a:ln>
            <a:effectLst/>
          </c:spPr>
          <c:invertIfNegative val="0"/>
          <c:dLbls>
            <c:dLbl>
              <c:idx val="2"/>
              <c:layout>
                <c:manualLayout>
                  <c:x val="0"/>
                  <c:y val="-4.43213296398892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5C-425B-96CA-1DB742A3984B}"/>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 Calculations'!$D$23:$D$36</c:f>
              <c:numCache>
                <c:formatCode>m/d/yyyy</c:formatCode>
                <c:ptCount val="14"/>
                <c:pt idx="0">
                  <c:v>43680</c:v>
                </c:pt>
                <c:pt idx="1">
                  <c:v>43679</c:v>
                </c:pt>
                <c:pt idx="2">
                  <c:v>43678</c:v>
                </c:pt>
                <c:pt idx="3">
                  <c:v>43677</c:v>
                </c:pt>
                <c:pt idx="4">
                  <c:v>43676</c:v>
                </c:pt>
                <c:pt idx="5">
                  <c:v>43675</c:v>
                </c:pt>
                <c:pt idx="6">
                  <c:v>43674</c:v>
                </c:pt>
                <c:pt idx="7">
                  <c:v>43673</c:v>
                </c:pt>
                <c:pt idx="8">
                  <c:v>43672</c:v>
                </c:pt>
                <c:pt idx="9">
                  <c:v>43671</c:v>
                </c:pt>
                <c:pt idx="10">
                  <c:v>43670</c:v>
                </c:pt>
                <c:pt idx="11">
                  <c:v>43669</c:v>
                </c:pt>
                <c:pt idx="12">
                  <c:v>43668</c:v>
                </c:pt>
                <c:pt idx="13">
                  <c:v>43667</c:v>
                </c:pt>
              </c:numCache>
            </c:numRef>
          </c:cat>
          <c:val>
            <c:numRef>
              <c:f>'Chart Calculations'!$G$23:$G$36</c:f>
              <c:numCache>
                <c:formatCode>#,#00;;;</c:formatCode>
                <c:ptCount val="14"/>
                <c:pt idx="0">
                  <c:v>195</c:v>
                </c:pt>
                <c:pt idx="1">
                  <c:v>265</c:v>
                </c:pt>
                <c:pt idx="2">
                  <c:v>290</c:v>
                </c:pt>
                <c:pt idx="3">
                  <c:v>320</c:v>
                </c:pt>
                <c:pt idx="4">
                  <c:v>350</c:v>
                </c:pt>
                <c:pt idx="5">
                  <c:v>295</c:v>
                </c:pt>
                <c:pt idx="6">
                  <c:v>270</c:v>
                </c:pt>
                <c:pt idx="7">
                  <c:v>325</c:v>
                </c:pt>
                <c:pt idx="8">
                  <c:v>175</c:v>
                </c:pt>
                <c:pt idx="9">
                  <c:v>335</c:v>
                </c:pt>
                <c:pt idx="10">
                  <c:v>205</c:v>
                </c:pt>
                <c:pt idx="11">
                  <c:v>285</c:v>
                </c:pt>
                <c:pt idx="12">
                  <c:v>125</c:v>
                </c:pt>
                <c:pt idx="13">
                  <c:v>150</c:v>
                </c:pt>
              </c:numCache>
            </c:numRef>
          </c:val>
          <c:extLst>
            <c:ext xmlns:c16="http://schemas.microsoft.com/office/drawing/2014/chart" uri="{C3380CC4-5D6E-409C-BE32-E72D297353CC}">
              <c16:uniqueId val="{00000001-245C-425B-96CA-1DB742A3984B}"/>
            </c:ext>
          </c:extLst>
        </c:ser>
        <c:dLbls>
          <c:showLegendKey val="0"/>
          <c:showVal val="0"/>
          <c:showCatName val="0"/>
          <c:showSerName val="0"/>
          <c:showPercent val="0"/>
          <c:showBubbleSize val="0"/>
        </c:dLbls>
        <c:gapWidth val="90"/>
        <c:axId val="492224112"/>
        <c:axId val="492219016"/>
      </c:barChart>
      <c:lineChart>
        <c:grouping val="standard"/>
        <c:varyColors val="0"/>
        <c:ser>
          <c:idx val="1"/>
          <c:order val="1"/>
          <c:tx>
            <c:strRef>
              <c:f>'Chart Calculations'!$F$22</c:f>
              <c:strCache>
                <c:ptCount val="1"/>
                <c:pt idx="0">
                  <c:v>DURATION (MIN)</c:v>
                </c:pt>
              </c:strCache>
            </c:strRef>
          </c:tx>
          <c:spPr>
            <a:ln w="28575" cap="rnd">
              <a:solidFill>
                <a:schemeClr val="accent1"/>
              </a:solidFill>
              <a:round/>
            </a:ln>
            <a:effectLst/>
          </c:spPr>
          <c:marker>
            <c:symbol val="none"/>
          </c:marker>
          <c:cat>
            <c:multiLvlStrRef>
              <c:f>'Chart Calculations'!$D$23:$E$36</c:f>
              <c:multiLvlStrCache>
                <c:ptCount val="14"/>
                <c:lvl>
                  <c:pt idx="0">
                    <c:v>SAT</c:v>
                  </c:pt>
                  <c:pt idx="1">
                    <c:v>FRI</c:v>
                  </c:pt>
                  <c:pt idx="2">
                    <c:v>THU</c:v>
                  </c:pt>
                  <c:pt idx="3">
                    <c:v>WED</c:v>
                  </c:pt>
                  <c:pt idx="4">
                    <c:v>TUE</c:v>
                  </c:pt>
                  <c:pt idx="5">
                    <c:v>MON</c:v>
                  </c:pt>
                  <c:pt idx="6">
                    <c:v>SUN</c:v>
                  </c:pt>
                  <c:pt idx="7">
                    <c:v>SAT</c:v>
                  </c:pt>
                  <c:pt idx="8">
                    <c:v>FRI</c:v>
                  </c:pt>
                  <c:pt idx="9">
                    <c:v>THU</c:v>
                  </c:pt>
                  <c:pt idx="10">
                    <c:v>WED</c:v>
                  </c:pt>
                  <c:pt idx="11">
                    <c:v>TUE</c:v>
                  </c:pt>
                  <c:pt idx="12">
                    <c:v>MON</c:v>
                  </c:pt>
                  <c:pt idx="13">
                    <c:v>SUN</c:v>
                  </c:pt>
                </c:lvl>
                <c:lvl>
                  <c:pt idx="0">
                    <c:v>8/3/2019</c:v>
                  </c:pt>
                  <c:pt idx="1">
                    <c:v>8/2/2019</c:v>
                  </c:pt>
                  <c:pt idx="2">
                    <c:v>8/1/2019</c:v>
                  </c:pt>
                  <c:pt idx="3">
                    <c:v>7/31/2019</c:v>
                  </c:pt>
                  <c:pt idx="4">
                    <c:v>7/30/2019</c:v>
                  </c:pt>
                  <c:pt idx="5">
                    <c:v>7/29/2019</c:v>
                  </c:pt>
                  <c:pt idx="6">
                    <c:v>7/28/2019</c:v>
                  </c:pt>
                  <c:pt idx="7">
                    <c:v>7/27/2019</c:v>
                  </c:pt>
                  <c:pt idx="8">
                    <c:v>7/26/2019</c:v>
                  </c:pt>
                  <c:pt idx="9">
                    <c:v>7/25/2019</c:v>
                  </c:pt>
                  <c:pt idx="10">
                    <c:v>7/24/2019</c:v>
                  </c:pt>
                  <c:pt idx="11">
                    <c:v>7/23/2019</c:v>
                  </c:pt>
                  <c:pt idx="12">
                    <c:v>7/22/2019</c:v>
                  </c:pt>
                  <c:pt idx="13">
                    <c:v>7/21/2019</c:v>
                  </c:pt>
                </c:lvl>
              </c:multiLvlStrCache>
            </c:multiLvlStrRef>
          </c:cat>
          <c:val>
            <c:numRef>
              <c:f>'Chart Calculations'!$F$23:$F$36</c:f>
              <c:numCache>
                <c:formatCode>#,#00;;;</c:formatCode>
                <c:ptCount val="14"/>
                <c:pt idx="0">
                  <c:v>20</c:v>
                </c:pt>
                <c:pt idx="1">
                  <c:v>25</c:v>
                </c:pt>
                <c:pt idx="2">
                  <c:v>40</c:v>
                </c:pt>
                <c:pt idx="3">
                  <c:v>35</c:v>
                </c:pt>
                <c:pt idx="4">
                  <c:v>45</c:v>
                </c:pt>
                <c:pt idx="5">
                  <c:v>20</c:v>
                </c:pt>
                <c:pt idx="6">
                  <c:v>40</c:v>
                </c:pt>
                <c:pt idx="7">
                  <c:v>45</c:v>
                </c:pt>
                <c:pt idx="8">
                  <c:v>40</c:v>
                </c:pt>
                <c:pt idx="9">
                  <c:v>30</c:v>
                </c:pt>
                <c:pt idx="10">
                  <c:v>40</c:v>
                </c:pt>
                <c:pt idx="11">
                  <c:v>20</c:v>
                </c:pt>
                <c:pt idx="12">
                  <c:v>25</c:v>
                </c:pt>
                <c:pt idx="13">
                  <c:v>30</c:v>
                </c:pt>
              </c:numCache>
            </c:numRef>
          </c:val>
          <c:smooth val="0"/>
          <c:extLst>
            <c:ext xmlns:c16="http://schemas.microsoft.com/office/drawing/2014/chart" uri="{C3380CC4-5D6E-409C-BE32-E72D297353CC}">
              <c16:uniqueId val="{00000002-245C-425B-96CA-1DB742A3984B}"/>
            </c:ext>
          </c:extLst>
        </c:ser>
        <c:dLbls>
          <c:showLegendKey val="0"/>
          <c:showVal val="0"/>
          <c:showCatName val="0"/>
          <c:showSerName val="0"/>
          <c:showPercent val="0"/>
          <c:showBubbleSize val="0"/>
        </c:dLbls>
        <c:marker val="1"/>
        <c:smooth val="0"/>
        <c:axId val="492224112"/>
        <c:axId val="492219016"/>
      </c:lineChart>
      <c:catAx>
        <c:axId val="492224112"/>
        <c:scaling>
          <c:orientation val="minMax"/>
        </c:scaling>
        <c:delete val="0"/>
        <c:axPos val="b"/>
        <c:numFmt formatCode="m/d/yyyy" sourceLinked="0"/>
        <c:majorTickMark val="out"/>
        <c:minorTickMark val="none"/>
        <c:tickLblPos val="nextTo"/>
        <c:spPr>
          <a:noFill/>
          <a:ln w="9525" cap="flat" cmpd="sng" algn="ctr">
            <a:solidFill>
              <a:schemeClr val="tx1">
                <a:lumMod val="15000"/>
                <a:lumOff val="85000"/>
              </a:schemeClr>
            </a:solidFill>
            <a:round/>
          </a:ln>
          <a:effectLst/>
        </c:spPr>
        <c:txPr>
          <a:bodyPr rot="-210000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2219016"/>
        <c:crosses val="autoZero"/>
        <c:auto val="0"/>
        <c:lblAlgn val="ctr"/>
        <c:lblOffset val="100"/>
        <c:noMultiLvlLbl val="1"/>
      </c:catAx>
      <c:valAx>
        <c:axId val="492219016"/>
        <c:scaling>
          <c:orientation val="minMax"/>
        </c:scaling>
        <c:delete val="0"/>
        <c:axPos val="l"/>
        <c:majorGridlines>
          <c:spPr>
            <a:ln w="9525" cap="flat" cmpd="sng" algn="ctr">
              <a:solidFill>
                <a:schemeClr val="bg1">
                  <a:lumMod val="65000"/>
                </a:schemeClr>
              </a:solidFill>
              <a:round/>
            </a:ln>
            <a:effectLst/>
          </c:spPr>
        </c:majorGridlines>
        <c:minorGridlines>
          <c:spPr>
            <a:ln w="9525" cap="flat" cmpd="sng" algn="ctr">
              <a:solidFill>
                <a:schemeClr val="bg1">
                  <a:lumMod val="85000"/>
                </a:schemeClr>
              </a:solidFill>
              <a:round/>
            </a:ln>
            <a:effectLst/>
          </c:spPr>
        </c:minorGridlines>
        <c:numFmt formatCode="#,#00;;;" sourceLinked="1"/>
        <c:majorTickMark val="in"/>
        <c:minorTickMark val="none"/>
        <c:tickLblPos val="nextTo"/>
        <c:spPr>
          <a:noFill/>
          <a:ln>
            <a:solidFill>
              <a:schemeClr val="accent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2224112"/>
        <c:crosses val="autoZero"/>
        <c:crossBetween val="between"/>
      </c:valAx>
      <c:spPr>
        <a:noFill/>
        <a:ln>
          <a:noFill/>
        </a:ln>
        <a:effectLst/>
      </c:spPr>
    </c:plotArea>
    <c:legend>
      <c:legendPos val="tr"/>
      <c:layout>
        <c:manualLayout>
          <c:xMode val="edge"/>
          <c:yMode val="edge"/>
          <c:x val="0.78222327472223863"/>
          <c:y val="7.6196618938165192E-2"/>
          <c:w val="0.21273472394898005"/>
          <c:h val="0.1960893865610058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noFill/>
    <a:ln w="9525" cap="flat" cmpd="sng" algn="ctr">
      <a:noFill/>
      <a:round/>
    </a:ln>
    <a:effectLst/>
  </c:spPr>
  <c:txPr>
    <a:bodyPr/>
    <a:lstStyle/>
    <a:p>
      <a:pPr>
        <a:defRPr sz="1100"/>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DIET!A1"/><Relationship Id="rId1" Type="http://schemas.openxmlformats.org/officeDocument/2006/relationships/hyperlink" Target="#EXERCISE!A1"/><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hyperlink" Target="#EXERCISE!A1"/><Relationship Id="rId1" Type="http://schemas.openxmlformats.org/officeDocument/2006/relationships/hyperlink" Target="#GOALS!A1"/></Relationships>
</file>

<file path=xl/drawings/_rels/drawing3.xml.rels><?xml version="1.0" encoding="UTF-8" standalone="yes"?>
<Relationships xmlns="http://schemas.openxmlformats.org/package/2006/relationships"><Relationship Id="rId2" Type="http://schemas.openxmlformats.org/officeDocument/2006/relationships/hyperlink" Target="#GOALS!A1"/><Relationship Id="rId1" Type="http://schemas.openxmlformats.org/officeDocument/2006/relationships/hyperlink" Target="#DIET!A1"/></Relationships>
</file>

<file path=xl/drawings/drawing1.xml><?xml version="1.0" encoding="utf-8"?>
<xdr:wsDr xmlns:xdr="http://schemas.openxmlformats.org/drawingml/2006/spreadsheetDrawing" xmlns:a="http://schemas.openxmlformats.org/drawingml/2006/main">
  <xdr:twoCellAnchor editAs="oneCell">
    <xdr:from>
      <xdr:col>9</xdr:col>
      <xdr:colOff>200025</xdr:colOff>
      <xdr:row>0</xdr:row>
      <xdr:rowOff>85725</xdr:rowOff>
    </xdr:from>
    <xdr:to>
      <xdr:col>9</xdr:col>
      <xdr:colOff>657225</xdr:colOff>
      <xdr:row>0</xdr:row>
      <xdr:rowOff>390524</xdr:rowOff>
    </xdr:to>
    <xdr:sp macro="" textlink="">
      <xdr:nvSpPr>
        <xdr:cNvPr id="2" name="Exercise" descr="Exercise navigation button">
          <a:hlinkClick xmlns:r="http://schemas.openxmlformats.org/officeDocument/2006/relationships" r:id="rId1" tooltip="Select to view Exercise worksheet"/>
          <a:extLst>
            <a:ext uri="{FF2B5EF4-FFF2-40B4-BE49-F238E27FC236}">
              <a16:creationId xmlns:a16="http://schemas.microsoft.com/office/drawing/2014/main" id="{00000000-0008-0000-0000-000002000000}"/>
            </a:ext>
          </a:extLst>
        </xdr:cNvPr>
        <xdr:cNvSpPr/>
      </xdr:nvSpPr>
      <xdr:spPr>
        <a:xfrm>
          <a:off x="8077200" y="85725"/>
          <a:ext cx="457200" cy="304799"/>
        </a:xfrm>
        <a:prstGeom prst="rect">
          <a:avLst/>
        </a:prstGeom>
        <a:solidFill>
          <a:schemeClr val="tx1">
            <a:lumMod val="75000"/>
            <a:lumOff val="2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a:solidFill>
                <a:schemeClr val="bg1"/>
              </a:solidFill>
              <a:latin typeface="+mj-lt"/>
            </a:rPr>
            <a:t>&lt;</a:t>
          </a:r>
        </a:p>
      </xdr:txBody>
    </xdr:sp>
    <xdr:clientData fPrintsWithSheet="0"/>
  </xdr:twoCellAnchor>
  <xdr:twoCellAnchor editAs="oneCell">
    <xdr:from>
      <xdr:col>10</xdr:col>
      <xdr:colOff>180975</xdr:colOff>
      <xdr:row>0</xdr:row>
      <xdr:rowOff>85725</xdr:rowOff>
    </xdr:from>
    <xdr:to>
      <xdr:col>10</xdr:col>
      <xdr:colOff>638175</xdr:colOff>
      <xdr:row>0</xdr:row>
      <xdr:rowOff>390524</xdr:rowOff>
    </xdr:to>
    <xdr:sp macro="" textlink="">
      <xdr:nvSpPr>
        <xdr:cNvPr id="3" name="Diet" descr="Diet navigation button">
          <a:hlinkClick xmlns:r="http://schemas.openxmlformats.org/officeDocument/2006/relationships" r:id="rId2" tooltip="Select to view Diet worksheet"/>
          <a:extLst>
            <a:ext uri="{FF2B5EF4-FFF2-40B4-BE49-F238E27FC236}">
              <a16:creationId xmlns:a16="http://schemas.microsoft.com/office/drawing/2014/main" id="{00000000-0008-0000-0000-000003000000}"/>
            </a:ext>
          </a:extLst>
        </xdr:cNvPr>
        <xdr:cNvSpPr/>
      </xdr:nvSpPr>
      <xdr:spPr>
        <a:xfrm>
          <a:off x="8867775" y="85725"/>
          <a:ext cx="457200" cy="304799"/>
        </a:xfrm>
        <a:prstGeom prst="rect">
          <a:avLst/>
        </a:prstGeom>
        <a:solidFill>
          <a:schemeClr val="tx1">
            <a:lumMod val="75000"/>
            <a:lumOff val="2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1100" b="0">
              <a:solidFill>
                <a:schemeClr val="bg1"/>
              </a:solidFill>
              <a:latin typeface="+mj-lt"/>
            </a:rPr>
            <a:t>&gt;</a:t>
          </a:r>
        </a:p>
      </xdr:txBody>
    </xdr:sp>
    <xdr:clientData fPrintsWithSheet="0"/>
  </xdr:twoCellAnchor>
  <xdr:twoCellAnchor editAs="oneCell">
    <xdr:from>
      <xdr:col>2</xdr:col>
      <xdr:colOff>28575</xdr:colOff>
      <xdr:row>3</xdr:row>
      <xdr:rowOff>47625</xdr:rowOff>
    </xdr:from>
    <xdr:to>
      <xdr:col>10</xdr:col>
      <xdr:colOff>781050</xdr:colOff>
      <xdr:row>6</xdr:row>
      <xdr:rowOff>342901</xdr:rowOff>
    </xdr:to>
    <xdr:graphicFrame macro="">
      <xdr:nvGraphicFramePr>
        <xdr:cNvPr id="19" name="chtDietAnalysis" descr="100% stacked bar chart showing last 14 days of diet entries, including fat, protein, carbs, and calories">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28575</xdr:colOff>
      <xdr:row>8</xdr:row>
      <xdr:rowOff>47624</xdr:rowOff>
    </xdr:from>
    <xdr:to>
      <xdr:col>10</xdr:col>
      <xdr:colOff>809624</xdr:colOff>
      <xdr:row>15</xdr:row>
      <xdr:rowOff>323849</xdr:rowOff>
    </xdr:to>
    <xdr:graphicFrame macro="">
      <xdr:nvGraphicFramePr>
        <xdr:cNvPr id="21" name="chtExerciseAnalysis" descr="Clustered Column &amp; Line Chart, showing calories burned and duration in minutes of last 14 exercise entries">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295275</xdr:colOff>
      <xdr:row>0</xdr:row>
      <xdr:rowOff>66675</xdr:rowOff>
    </xdr:from>
    <xdr:to>
      <xdr:col>6</xdr:col>
      <xdr:colOff>752475</xdr:colOff>
      <xdr:row>0</xdr:row>
      <xdr:rowOff>371474</xdr:rowOff>
    </xdr:to>
    <xdr:sp macro="" textlink="">
      <xdr:nvSpPr>
        <xdr:cNvPr id="2" name="Goals" descr="Goals navigation button">
          <a:hlinkClick xmlns:r="http://schemas.openxmlformats.org/officeDocument/2006/relationships" r:id="rId1" tooltip="Select to view Goals worksheet"/>
          <a:extLst>
            <a:ext uri="{FF2B5EF4-FFF2-40B4-BE49-F238E27FC236}">
              <a16:creationId xmlns:a16="http://schemas.microsoft.com/office/drawing/2014/main" id="{00000000-0008-0000-0100-000002000000}"/>
            </a:ext>
          </a:extLst>
        </xdr:cNvPr>
        <xdr:cNvSpPr/>
      </xdr:nvSpPr>
      <xdr:spPr>
        <a:xfrm>
          <a:off x="5953125" y="66675"/>
          <a:ext cx="457200" cy="304799"/>
        </a:xfrm>
        <a:prstGeom prst="rect">
          <a:avLst/>
        </a:prstGeom>
        <a:solidFill>
          <a:schemeClr val="tx1">
            <a:lumMod val="75000"/>
            <a:lumOff val="2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1100" b="0">
              <a:solidFill>
                <a:schemeClr val="bg1"/>
              </a:solidFill>
              <a:latin typeface="+mj-lt"/>
            </a:rPr>
            <a:t>&lt;</a:t>
          </a:r>
        </a:p>
      </xdr:txBody>
    </xdr:sp>
    <xdr:clientData fPrintsWithSheet="0"/>
  </xdr:twoCellAnchor>
  <xdr:twoCellAnchor editAs="oneCell">
    <xdr:from>
      <xdr:col>7</xdr:col>
      <xdr:colOff>276225</xdr:colOff>
      <xdr:row>0</xdr:row>
      <xdr:rowOff>66675</xdr:rowOff>
    </xdr:from>
    <xdr:to>
      <xdr:col>7</xdr:col>
      <xdr:colOff>733425</xdr:colOff>
      <xdr:row>0</xdr:row>
      <xdr:rowOff>371474</xdr:rowOff>
    </xdr:to>
    <xdr:sp macro="" textlink="">
      <xdr:nvSpPr>
        <xdr:cNvPr id="3" name="Exercise" descr="Exercise navigation button">
          <a:hlinkClick xmlns:r="http://schemas.openxmlformats.org/officeDocument/2006/relationships" r:id="rId2" tooltip="Select to view Exercise worksheet"/>
          <a:extLst>
            <a:ext uri="{FF2B5EF4-FFF2-40B4-BE49-F238E27FC236}">
              <a16:creationId xmlns:a16="http://schemas.microsoft.com/office/drawing/2014/main" id="{00000000-0008-0000-0100-000003000000}"/>
            </a:ext>
          </a:extLst>
        </xdr:cNvPr>
        <xdr:cNvSpPr/>
      </xdr:nvSpPr>
      <xdr:spPr>
        <a:xfrm>
          <a:off x="6896100" y="66675"/>
          <a:ext cx="457200" cy="304799"/>
        </a:xfrm>
        <a:prstGeom prst="rect">
          <a:avLst/>
        </a:prstGeom>
        <a:solidFill>
          <a:schemeClr val="tx1">
            <a:lumMod val="75000"/>
            <a:lumOff val="2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1100" b="0">
              <a:solidFill>
                <a:schemeClr val="bg1"/>
              </a:solidFill>
              <a:latin typeface="+mj-lt"/>
            </a:rPr>
            <a:t>&gt;</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5</xdr:col>
      <xdr:colOff>257175</xdr:colOff>
      <xdr:row>0</xdr:row>
      <xdr:rowOff>109538</xdr:rowOff>
    </xdr:from>
    <xdr:to>
      <xdr:col>5</xdr:col>
      <xdr:colOff>714375</xdr:colOff>
      <xdr:row>0</xdr:row>
      <xdr:rowOff>414337</xdr:rowOff>
    </xdr:to>
    <xdr:sp macro="" textlink="">
      <xdr:nvSpPr>
        <xdr:cNvPr id="2" name="Diet" descr="Diet navigation button">
          <a:hlinkClick xmlns:r="http://schemas.openxmlformats.org/officeDocument/2006/relationships" r:id="rId1" tooltip="Select to view Diet worksheet"/>
          <a:extLst>
            <a:ext uri="{FF2B5EF4-FFF2-40B4-BE49-F238E27FC236}">
              <a16:creationId xmlns:a16="http://schemas.microsoft.com/office/drawing/2014/main" id="{00000000-0008-0000-0200-000002000000}"/>
            </a:ext>
          </a:extLst>
        </xdr:cNvPr>
        <xdr:cNvSpPr/>
      </xdr:nvSpPr>
      <xdr:spPr>
        <a:xfrm>
          <a:off x="7648575" y="109538"/>
          <a:ext cx="457200" cy="304799"/>
        </a:xfrm>
        <a:prstGeom prst="rect">
          <a:avLst/>
        </a:prstGeom>
        <a:solidFill>
          <a:schemeClr val="tx1">
            <a:lumMod val="75000"/>
            <a:lumOff val="2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1100" b="0">
              <a:solidFill>
                <a:schemeClr val="bg1"/>
              </a:solidFill>
              <a:latin typeface="+mj-lt"/>
            </a:rPr>
            <a:t>&lt;</a:t>
          </a:r>
        </a:p>
      </xdr:txBody>
    </xdr:sp>
    <xdr:clientData fPrintsWithSheet="0"/>
  </xdr:twoCellAnchor>
  <xdr:twoCellAnchor editAs="oneCell">
    <xdr:from>
      <xdr:col>6</xdr:col>
      <xdr:colOff>276225</xdr:colOff>
      <xdr:row>0</xdr:row>
      <xdr:rowOff>109538</xdr:rowOff>
    </xdr:from>
    <xdr:to>
      <xdr:col>6</xdr:col>
      <xdr:colOff>733425</xdr:colOff>
      <xdr:row>0</xdr:row>
      <xdr:rowOff>414337</xdr:rowOff>
    </xdr:to>
    <xdr:sp macro="" textlink="">
      <xdr:nvSpPr>
        <xdr:cNvPr id="3" name="Goals" descr="Goals navigation button">
          <a:hlinkClick xmlns:r="http://schemas.openxmlformats.org/officeDocument/2006/relationships" r:id="rId2" tooltip="Select to view Goals worksheet"/>
          <a:extLst>
            <a:ext uri="{FF2B5EF4-FFF2-40B4-BE49-F238E27FC236}">
              <a16:creationId xmlns:a16="http://schemas.microsoft.com/office/drawing/2014/main" id="{00000000-0008-0000-0200-000003000000}"/>
            </a:ext>
          </a:extLst>
        </xdr:cNvPr>
        <xdr:cNvSpPr/>
      </xdr:nvSpPr>
      <xdr:spPr>
        <a:xfrm>
          <a:off x="8629650" y="109538"/>
          <a:ext cx="457200" cy="304799"/>
        </a:xfrm>
        <a:prstGeom prst="rect">
          <a:avLst/>
        </a:prstGeom>
        <a:solidFill>
          <a:schemeClr val="tx1">
            <a:lumMod val="75000"/>
            <a:lumOff val="2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1100" b="0">
              <a:solidFill>
                <a:schemeClr val="bg1"/>
              </a:solidFill>
              <a:latin typeface="+mj-lt"/>
            </a:rPr>
            <a:t>&gt;</a:t>
          </a: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iet" displayName="Diet" ref="B3:I19" totalsRowShown="0" dataDxfId="13" headerRowCellStyle="Heading 4">
  <autoFilter ref="B3:I19" xr:uid="{00000000-0009-0000-0100-000001000000}"/>
  <tableColumns count="8">
    <tableColumn id="1" xr3:uid="{00000000-0010-0000-0000-000001000000}" name="DATE" dataDxfId="12" dataCellStyle="Date"/>
    <tableColumn id="2" xr3:uid="{00000000-0010-0000-0000-000002000000}" name="TIME" dataDxfId="11" dataCellStyle="Time"/>
    <tableColumn id="3" xr3:uid="{00000000-0010-0000-0000-000003000000}" name="DESCRIPTION" dataDxfId="10"/>
    <tableColumn id="4" xr3:uid="{00000000-0010-0000-0000-000004000000}" name="CALORIES" dataDxfId="9" dataCellStyle="Number"/>
    <tableColumn id="5" xr3:uid="{00000000-0010-0000-0000-000005000000}" name="CARBS" dataDxfId="8" dataCellStyle="Number"/>
    <tableColumn id="6" xr3:uid="{00000000-0010-0000-0000-000006000000}" name="PROTEIN" dataDxfId="7" dataCellStyle="Number"/>
    <tableColumn id="7" xr3:uid="{00000000-0010-0000-0000-000007000000}" name="FAT" dataDxfId="6" dataCellStyle="Number"/>
    <tableColumn id="8" xr3:uid="{00000000-0010-0000-0000-000008000000}" name="NOTES" dataDxfId="5"/>
  </tableColumns>
  <tableStyleInfo name="Diet and exercise journal Table" showFirstColumn="0" showLastColumn="0" showRowStripes="1" showColumnStripes="0"/>
  <extLst>
    <ext xmlns:x14="http://schemas.microsoft.com/office/spreadsheetml/2009/9/main" uri="{504A1905-F514-4f6f-8877-14C23A59335A}">
      <x14:table altTextSummary="Enter diet information such as date, time, description, calories, carbohydrates, protein, fat and any not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xercise" displayName="Exercise" ref="B3:E20" totalsRowShown="0" dataDxfId="4" headerRowCellStyle="Heading 4">
  <autoFilter ref="B3:E20" xr:uid="{00000000-0009-0000-0100-000002000000}"/>
  <tableColumns count="4">
    <tableColumn id="1" xr3:uid="{00000000-0010-0000-0100-000001000000}" name="DATE" dataDxfId="3" dataCellStyle="Date"/>
    <tableColumn id="2" xr3:uid="{00000000-0010-0000-0100-000002000000}" name="DURATION (MIN)" dataDxfId="2" dataCellStyle="Number"/>
    <tableColumn id="3" xr3:uid="{00000000-0010-0000-0100-000003000000}" name="CALORIES BURNED" dataDxfId="1" dataCellStyle="Number"/>
    <tableColumn id="4" xr3:uid="{00000000-0010-0000-0100-000004000000}" name="NOTES" dataDxfId="0"/>
  </tableColumns>
  <tableStyleInfo name="Diet and exercise journal Table" showFirstColumn="0" showLastColumn="0" showRowStripes="1" showColumnStripes="0"/>
  <extLst>
    <ext xmlns:x14="http://schemas.microsoft.com/office/spreadsheetml/2009/9/main" uri="{504A1905-F514-4f6f-8877-14C23A59335A}">
      <x14:table altTextSummary="Enter exercise information such as date, duration, calories burned and any notes"/>
    </ext>
  </extLst>
</table>
</file>

<file path=xl/theme/theme1.xml><?xml version="1.0" encoding="utf-8"?>
<a:theme xmlns:a="http://schemas.openxmlformats.org/drawingml/2006/main" name="Office Theme">
  <a:themeElements>
    <a:clrScheme name="Diet and exercise journal">
      <a:dk1>
        <a:srgbClr val="000000"/>
      </a:dk1>
      <a:lt1>
        <a:srgbClr val="FFFFFF"/>
      </a:lt1>
      <a:dk2>
        <a:srgbClr val="284C5F"/>
      </a:dk2>
      <a:lt2>
        <a:srgbClr val="F0F0F0"/>
      </a:lt2>
      <a:accent1>
        <a:srgbClr val="90CF47"/>
      </a:accent1>
      <a:accent2>
        <a:srgbClr val="1EAA91"/>
      </a:accent2>
      <a:accent3>
        <a:srgbClr val="1E8496"/>
      </a:accent3>
      <a:accent4>
        <a:srgbClr val="AD639E"/>
      </a:accent4>
      <a:accent5>
        <a:srgbClr val="CF5539"/>
      </a:accent5>
      <a:accent6>
        <a:srgbClr val="E9A339"/>
      </a:accent6>
      <a:hlink>
        <a:srgbClr val="1E8496"/>
      </a:hlink>
      <a:folHlink>
        <a:srgbClr val="AD639E"/>
      </a:folHlink>
    </a:clrScheme>
    <a:fontScheme name="Arial Black-Arial">
      <a:majorFont>
        <a:latin typeface="Arial Black" panose="020B0A04020102020204"/>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autoPageBreaks="0" fitToPage="1"/>
  </sheetPr>
  <dimension ref="B1:K16"/>
  <sheetViews>
    <sheetView showGridLines="0" tabSelected="1" zoomScale="69" zoomScaleNormal="69" workbookViewId="0">
      <selection activeCell="T6" sqref="T6"/>
    </sheetView>
  </sheetViews>
  <sheetFormatPr defaultRowHeight="14.25" x14ac:dyDescent="0.2"/>
  <cols>
    <col min="1" max="1" width="2.625" customWidth="1"/>
    <col min="2" max="2" width="20.625" customWidth="1"/>
    <col min="3" max="3" width="16.375" customWidth="1"/>
    <col min="4" max="9" width="10.375" customWidth="1"/>
    <col min="10" max="11" width="10.625" customWidth="1"/>
    <col min="12" max="12" width="2.625" customWidth="1"/>
  </cols>
  <sheetData>
    <row r="1" spans="2:11" ht="36.75" x14ac:dyDescent="0.7">
      <c r="B1" s="29">
        <f ca="1">TODAY()</f>
        <v>43660</v>
      </c>
      <c r="C1" s="39" t="s">
        <v>15</v>
      </c>
      <c r="D1" s="39"/>
      <c r="E1" s="39"/>
      <c r="F1" s="39"/>
      <c r="G1" s="39"/>
      <c r="H1" s="39"/>
      <c r="I1" s="39"/>
      <c r="J1" s="26" t="s">
        <v>46</v>
      </c>
      <c r="K1" s="26" t="s">
        <v>47</v>
      </c>
    </row>
    <row r="2" spans="2:11" ht="45" customHeight="1" x14ac:dyDescent="0.2">
      <c r="B2" s="30" t="s">
        <v>20</v>
      </c>
      <c r="C2" s="1" t="s">
        <v>16</v>
      </c>
    </row>
    <row r="3" spans="2:11" ht="30" customHeight="1" x14ac:dyDescent="0.2">
      <c r="B3" s="40">
        <f ca="1">StartDate+121</f>
        <v>43781</v>
      </c>
      <c r="C3" s="25" t="s">
        <v>32</v>
      </c>
      <c r="D3" s="25"/>
      <c r="E3" s="25"/>
      <c r="F3" s="25"/>
      <c r="G3" s="25"/>
      <c r="H3" s="25"/>
      <c r="I3" s="25"/>
      <c r="J3" s="25"/>
      <c r="K3" s="25"/>
    </row>
    <row r="4" spans="2:11" ht="30" customHeight="1" x14ac:dyDescent="0.2">
      <c r="B4" s="40"/>
    </row>
    <row r="5" spans="2:11" ht="30" customHeight="1" x14ac:dyDescent="0.2">
      <c r="B5" s="30" t="s">
        <v>21</v>
      </c>
    </row>
    <row r="6" spans="2:11" ht="60" customHeight="1" x14ac:dyDescent="0.5">
      <c r="B6" s="34">
        <v>220</v>
      </c>
    </row>
    <row r="7" spans="2:11" ht="30" customHeight="1" x14ac:dyDescent="0.2">
      <c r="B7" s="31" t="s">
        <v>22</v>
      </c>
    </row>
    <row r="8" spans="2:11" ht="30" customHeight="1" x14ac:dyDescent="0.2">
      <c r="B8" s="41">
        <v>180</v>
      </c>
      <c r="C8" s="24" t="s">
        <v>28</v>
      </c>
      <c r="D8" s="24"/>
      <c r="E8" s="24"/>
      <c r="F8" s="24"/>
      <c r="G8" s="24"/>
      <c r="H8" s="24"/>
      <c r="I8" s="24"/>
      <c r="J8" s="24"/>
      <c r="K8" s="24"/>
    </row>
    <row r="9" spans="2:11" ht="30" customHeight="1" x14ac:dyDescent="0.2">
      <c r="B9" s="41"/>
    </row>
    <row r="10" spans="2:11" ht="30" customHeight="1" x14ac:dyDescent="0.2">
      <c r="B10" s="31" t="s">
        <v>23</v>
      </c>
    </row>
    <row r="11" spans="2:11" ht="60" customHeight="1" x14ac:dyDescent="0.5">
      <c r="B11" s="35">
        <f>StartWeight-EndWeight</f>
        <v>40</v>
      </c>
    </row>
    <row r="12" spans="2:11" ht="30" customHeight="1" x14ac:dyDescent="0.2">
      <c r="B12" s="32" t="s">
        <v>17</v>
      </c>
    </row>
    <row r="13" spans="2:11" ht="60" customHeight="1" x14ac:dyDescent="0.5">
      <c r="B13" s="35">
        <f ca="1">EndDate-StartDate</f>
        <v>121</v>
      </c>
      <c r="J13" s="2"/>
      <c r="K13" s="2"/>
    </row>
    <row r="14" spans="2:11" ht="30" customHeight="1" x14ac:dyDescent="0.2">
      <c r="B14" s="32" t="s">
        <v>18</v>
      </c>
      <c r="J14" s="2"/>
      <c r="K14" s="2"/>
    </row>
    <row r="15" spans="2:11" ht="60" customHeight="1" x14ac:dyDescent="0.5">
      <c r="B15" s="36">
        <f ca="1">WeightGoal/B13</f>
        <v>0.33057851239669422</v>
      </c>
      <c r="J15" s="2"/>
      <c r="K15" s="2"/>
    </row>
    <row r="16" spans="2:11" ht="30" customHeight="1" x14ac:dyDescent="0.2">
      <c r="B16" s="32" t="s">
        <v>19</v>
      </c>
    </row>
  </sheetData>
  <mergeCells count="2">
    <mergeCell ref="B3:B4"/>
    <mergeCell ref="B8:B9"/>
  </mergeCells>
  <dataValidations count="16">
    <dataValidation allowBlank="1" showInputMessage="1" showErrorMessage="1" prompt="Enter Start Date in this cell. Update End Date, Start Weight and desired end weight in the cells below. Goal loss, Days to Lose and Loss per Day are automatically calculated" sqref="B1" xr:uid="{00000000-0002-0000-0000-000000000000}"/>
    <dataValidation allowBlank="1" showInputMessage="1" showErrorMessage="1" prompt="Create a Diet and Exercise Journal in this workbook. Enter start weight &amp; desired end weight to calculate goal loss in this worksheet. Charts depict Diet &amp; Exercise results" sqref="A1" xr:uid="{00000000-0002-0000-0000-000001000000}"/>
    <dataValidation allowBlank="1" showInputMessage="1" showErrorMessage="1" prompt="Enter End Date in this cell" sqref="B3:B4" xr:uid="{00000000-0002-0000-0000-000002000000}"/>
    <dataValidation allowBlank="1" showInputMessage="1" showErrorMessage="1" prompt="Enter Start Weight in this cell" sqref="B6" xr:uid="{00000000-0002-0000-0000-000003000000}"/>
    <dataValidation allowBlank="1" showInputMessage="1" showErrorMessage="1" prompt="Enter End Weight in this cell" sqref="B8:B9" xr:uid="{00000000-0002-0000-0000-000004000000}"/>
    <dataValidation allowBlank="1" showInputMessage="1" showErrorMessage="1" prompt="Goal Loss is automatically calculated in this cell" sqref="B11" xr:uid="{00000000-0002-0000-0000-000005000000}"/>
    <dataValidation allowBlank="1" showInputMessage="1" showErrorMessage="1" prompt="Days To Lose is automatically calculated in this cell" sqref="B13" xr:uid="{00000000-0002-0000-0000-000006000000}"/>
    <dataValidation allowBlank="1" showInputMessage="1" showErrorMessage="1" prompt="Loss Per Day is automatically calculated in this cell" sqref="B15" xr:uid="{00000000-0002-0000-0000-000007000000}"/>
    <dataValidation allowBlank="1" showInputMessage="1" showErrorMessage="1" prompt="Title of this worksheet is in this cell. Select cell J1 to navigate to Exercise worksheet and cell K1 to navigate to Diet worksheet" sqref="C1" xr:uid="{00000000-0002-0000-0000-000008000000}"/>
    <dataValidation allowBlank="1" showInputMessage="1" showErrorMessage="1" prompt="Navigation link to Exercise worksheet" sqref="J1" xr:uid="{00000000-0002-0000-0000-000009000000}"/>
    <dataValidation allowBlank="1" showInputMessage="1" showErrorMessage="1" prompt="Navigation Link to Diet worksheet" sqref="K1" xr:uid="{00000000-0002-0000-0000-00000A000000}"/>
    <dataValidation allowBlank="1" showInputMessage="1" showErrorMessage="1" prompt="Diet Analysis is based on entries from the Diet worksheet" sqref="C3" xr:uid="{00000000-0002-0000-0000-00000B000000}"/>
    <dataValidation allowBlank="1" showInputMessage="1" showErrorMessage="1" prompt="Exercise Analysis is based on entries from the Exercise worksheet" sqref="C8" xr:uid="{00000000-0002-0000-0000-00000C000000}"/>
    <dataValidation allowBlank="1" showInputMessage="1" showErrorMessage="1" prompt="A Dietary Analysis stacked bar chart is in cells C4 to K7" sqref="C4" xr:uid="{00000000-0002-0000-0000-00000D000000}"/>
    <dataValidation allowBlank="1" showInputMessage="1" showErrorMessage="1" prompt="An Exercise Analysis Clustered Column chart showing calories burned and an overlaying line chart showing exercise duration is in cells C9 to K16" sqref="C9" xr:uid="{00000000-0002-0000-0000-00000E000000}"/>
    <dataValidation allowBlank="1" showInputMessage="1" showErrorMessage="1" prompt="Subtitle of this worksheet is in this cell. A Dietary Analysis chart starts in cell C4. An Exercise Analysis chart starts in cell C9" sqref="C2" xr:uid="{00000000-0002-0000-0000-00000F000000}"/>
  </dataValidations>
  <hyperlinks>
    <hyperlink ref="J1" location="EXERCISE!A1" tooltip="Select to view Exercise worksheet" display="Exercise" xr:uid="{00000000-0004-0000-0000-000000000000}"/>
    <hyperlink ref="K1" location="DIET!A1" tooltip="Select to view Diet worksheet" display="Diet" xr:uid="{00000000-0004-0000-0000-000001000000}"/>
  </hyperlinks>
  <printOptions horizontalCentered="1"/>
  <pageMargins left="0.4" right="0.4" top="0.4" bottom="0.4"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499984740745262"/>
    <pageSetUpPr autoPageBreaks="0" fitToPage="1"/>
  </sheetPr>
  <dimension ref="B1:I19"/>
  <sheetViews>
    <sheetView showGridLines="0" workbookViewId="0"/>
  </sheetViews>
  <sheetFormatPr defaultRowHeight="32.25" customHeight="1" x14ac:dyDescent="0.2"/>
  <cols>
    <col min="1" max="1" width="2.625" customWidth="1"/>
    <col min="2" max="2" width="15.625" customWidth="1"/>
    <col min="3" max="3" width="12.5" customWidth="1"/>
    <col min="4" max="4" width="17.25" customWidth="1"/>
    <col min="5" max="5" width="13.625" customWidth="1"/>
    <col min="6" max="8" width="12.625" customWidth="1"/>
    <col min="9" max="9" width="25.375" customWidth="1"/>
    <col min="10" max="10" width="2.625" customWidth="1"/>
  </cols>
  <sheetData>
    <row r="1" spans="2:9" ht="37.5" customHeight="1" x14ac:dyDescent="0.7">
      <c r="B1" s="39" t="s">
        <v>31</v>
      </c>
      <c r="C1" s="39"/>
      <c r="D1" s="39"/>
      <c r="E1" s="39"/>
      <c r="F1" s="39"/>
      <c r="G1" s="26" t="s">
        <v>48</v>
      </c>
      <c r="H1" s="26" t="s">
        <v>46</v>
      </c>
      <c r="I1" s="39"/>
    </row>
    <row r="2" spans="2:9" ht="35.25" customHeight="1" x14ac:dyDescent="0.2">
      <c r="B2" s="22" t="str">
        <f>Subtitle</f>
        <v>DIET &amp; EXERCISE JOURNAL</v>
      </c>
      <c r="C2" s="1"/>
      <c r="D2" s="1"/>
      <c r="E2" s="1"/>
      <c r="F2" s="1"/>
      <c r="G2" s="1"/>
      <c r="H2" s="1"/>
      <c r="I2" s="1"/>
    </row>
    <row r="3" spans="2:9" ht="21" customHeight="1" x14ac:dyDescent="0.2">
      <c r="B3" s="15" t="s">
        <v>13</v>
      </c>
      <c r="C3" s="16" t="s">
        <v>33</v>
      </c>
      <c r="D3" s="17" t="s">
        <v>34</v>
      </c>
      <c r="E3" s="18" t="s">
        <v>27</v>
      </c>
      <c r="F3" s="18" t="s">
        <v>37</v>
      </c>
      <c r="G3" s="18" t="s">
        <v>38</v>
      </c>
      <c r="H3" s="18" t="s">
        <v>39</v>
      </c>
      <c r="I3" s="17" t="s">
        <v>35</v>
      </c>
    </row>
    <row r="4" spans="2:9" ht="32.25" customHeight="1" x14ac:dyDescent="0.2">
      <c r="B4" s="27">
        <f ca="1">StartDate</f>
        <v>43660</v>
      </c>
      <c r="C4" s="37">
        <v>0.29166666666666669</v>
      </c>
      <c r="D4" s="11" t="s">
        <v>0</v>
      </c>
      <c r="E4" s="33">
        <v>1</v>
      </c>
      <c r="F4" s="33">
        <v>0</v>
      </c>
      <c r="G4" s="33">
        <v>0</v>
      </c>
      <c r="H4" s="33">
        <v>0</v>
      </c>
      <c r="I4" s="11" t="s">
        <v>3</v>
      </c>
    </row>
    <row r="5" spans="2:9" ht="32.25" customHeight="1" x14ac:dyDescent="0.2">
      <c r="B5" s="27">
        <f ca="1">StartDate</f>
        <v>43660</v>
      </c>
      <c r="C5" s="37">
        <v>0.33333333333333331</v>
      </c>
      <c r="D5" s="11" t="s">
        <v>1</v>
      </c>
      <c r="E5" s="33">
        <v>10</v>
      </c>
      <c r="F5" s="33">
        <v>10</v>
      </c>
      <c r="G5" s="33">
        <v>2</v>
      </c>
      <c r="H5" s="33">
        <v>10</v>
      </c>
      <c r="I5" s="11" t="s">
        <v>2</v>
      </c>
    </row>
    <row r="6" spans="2:9" ht="32.25" customHeight="1" x14ac:dyDescent="0.2">
      <c r="B6" s="27">
        <f ca="1">StartDate</f>
        <v>43660</v>
      </c>
      <c r="C6" s="37">
        <v>0.5</v>
      </c>
      <c r="D6" s="11" t="s">
        <v>4</v>
      </c>
      <c r="E6" s="33">
        <v>283</v>
      </c>
      <c r="F6" s="33">
        <v>46</v>
      </c>
      <c r="G6" s="33">
        <v>18</v>
      </c>
      <c r="H6" s="33">
        <v>3.5</v>
      </c>
      <c r="I6" s="11" t="s">
        <v>6</v>
      </c>
    </row>
    <row r="7" spans="2:9" ht="32.25" customHeight="1" x14ac:dyDescent="0.2">
      <c r="B7" s="27">
        <f ca="1">StartDate</f>
        <v>43660</v>
      </c>
      <c r="C7" s="37">
        <v>0.79166666666666663</v>
      </c>
      <c r="D7" s="11" t="s">
        <v>7</v>
      </c>
      <c r="E7" s="33">
        <v>500</v>
      </c>
      <c r="F7" s="33">
        <v>42</v>
      </c>
      <c r="G7" s="33">
        <v>35</v>
      </c>
      <c r="H7" s="33">
        <v>25</v>
      </c>
      <c r="I7" s="11" t="s">
        <v>8</v>
      </c>
    </row>
    <row r="8" spans="2:9" ht="32.25" customHeight="1" x14ac:dyDescent="0.2">
      <c r="B8" s="27">
        <f ca="1">StartDate+1</f>
        <v>43661</v>
      </c>
      <c r="C8" s="37">
        <v>0.29166666666666669</v>
      </c>
      <c r="D8" s="11" t="s">
        <v>0</v>
      </c>
      <c r="E8" s="33">
        <v>1</v>
      </c>
      <c r="F8" s="33">
        <v>0</v>
      </c>
      <c r="G8" s="33">
        <v>0</v>
      </c>
      <c r="H8" s="33">
        <v>0</v>
      </c>
      <c r="I8" s="11" t="s">
        <v>3</v>
      </c>
    </row>
    <row r="9" spans="2:9" ht="32.25" customHeight="1" x14ac:dyDescent="0.2">
      <c r="B9" s="27">
        <f ca="1">StartDate+1</f>
        <v>43661</v>
      </c>
      <c r="C9" s="37">
        <v>0.33333333333333331</v>
      </c>
      <c r="D9" s="11" t="s">
        <v>9</v>
      </c>
      <c r="E9" s="33">
        <v>10</v>
      </c>
      <c r="F9" s="33">
        <v>10</v>
      </c>
      <c r="G9" s="33">
        <v>2</v>
      </c>
      <c r="H9" s="33">
        <v>10</v>
      </c>
      <c r="I9" s="11" t="s">
        <v>2</v>
      </c>
    </row>
    <row r="10" spans="2:9" ht="32.25" customHeight="1" x14ac:dyDescent="0.2">
      <c r="B10" s="27">
        <f ca="1">StartDate+1</f>
        <v>43661</v>
      </c>
      <c r="C10" s="37">
        <v>0.5</v>
      </c>
      <c r="D10" s="11" t="s">
        <v>4</v>
      </c>
      <c r="E10" s="33">
        <v>189</v>
      </c>
      <c r="F10" s="33">
        <v>26</v>
      </c>
      <c r="G10" s="33">
        <v>3</v>
      </c>
      <c r="H10" s="33">
        <v>8</v>
      </c>
      <c r="I10" s="11" t="s">
        <v>5</v>
      </c>
    </row>
    <row r="11" spans="2:9" ht="32.25" customHeight="1" x14ac:dyDescent="0.2">
      <c r="B11" s="27">
        <f ca="1">StartDate+1</f>
        <v>43661</v>
      </c>
      <c r="C11" s="37">
        <v>0.79166666666666663</v>
      </c>
      <c r="D11" s="11" t="s">
        <v>7</v>
      </c>
      <c r="E11" s="33">
        <v>477</v>
      </c>
      <c r="F11" s="33">
        <v>62</v>
      </c>
      <c r="G11" s="33">
        <v>13.5</v>
      </c>
      <c r="H11" s="33">
        <v>21</v>
      </c>
      <c r="I11" s="11" t="s">
        <v>7</v>
      </c>
    </row>
    <row r="12" spans="2:9" ht="32.25" customHeight="1" x14ac:dyDescent="0.2">
      <c r="B12" s="27">
        <f ca="1">StartDate+2</f>
        <v>43662</v>
      </c>
      <c r="C12" s="37">
        <v>0.29166666666666669</v>
      </c>
      <c r="D12" s="11" t="s">
        <v>0</v>
      </c>
      <c r="E12" s="33">
        <v>1</v>
      </c>
      <c r="F12" s="33">
        <v>0</v>
      </c>
      <c r="G12" s="33">
        <v>0</v>
      </c>
      <c r="H12" s="33">
        <v>0</v>
      </c>
      <c r="I12" s="11" t="s">
        <v>3</v>
      </c>
    </row>
    <row r="13" spans="2:9" ht="32.25" customHeight="1" x14ac:dyDescent="0.2">
      <c r="B13" s="27">
        <f ca="1">StartDate+2</f>
        <v>43662</v>
      </c>
      <c r="C13" s="37">
        <v>0.33333333333333331</v>
      </c>
      <c r="D13" s="11" t="s">
        <v>1</v>
      </c>
      <c r="E13" s="33">
        <v>245</v>
      </c>
      <c r="F13" s="33">
        <v>48</v>
      </c>
      <c r="G13" s="33">
        <v>10</v>
      </c>
      <c r="H13" s="33">
        <v>1.5</v>
      </c>
      <c r="I13" s="11" t="s">
        <v>2</v>
      </c>
    </row>
    <row r="14" spans="2:9" ht="32.25" customHeight="1" x14ac:dyDescent="0.2">
      <c r="B14" s="27">
        <f ca="1">StartDate+2</f>
        <v>43662</v>
      </c>
      <c r="C14" s="37">
        <v>0.5</v>
      </c>
      <c r="D14" s="11" t="s">
        <v>4</v>
      </c>
      <c r="E14" s="33">
        <v>247</v>
      </c>
      <c r="F14" s="33">
        <v>11</v>
      </c>
      <c r="G14" s="33">
        <v>43</v>
      </c>
      <c r="H14" s="33">
        <v>5</v>
      </c>
      <c r="I14" s="11" t="s">
        <v>10</v>
      </c>
    </row>
    <row r="15" spans="2:9" ht="32.25" customHeight="1" x14ac:dyDescent="0.2">
      <c r="B15" s="27">
        <f ca="1">StartDate+2</f>
        <v>43662</v>
      </c>
      <c r="C15" s="37">
        <v>0.79166666666666663</v>
      </c>
      <c r="D15" s="11" t="s">
        <v>7</v>
      </c>
      <c r="E15" s="33">
        <v>456</v>
      </c>
      <c r="F15" s="33">
        <v>64</v>
      </c>
      <c r="G15" s="33">
        <v>32</v>
      </c>
      <c r="H15" s="33">
        <v>22</v>
      </c>
      <c r="I15" s="11" t="s">
        <v>7</v>
      </c>
    </row>
    <row r="16" spans="2:9" ht="32.25" customHeight="1" x14ac:dyDescent="0.2">
      <c r="B16" s="28">
        <f ca="1">StartDate+3</f>
        <v>43663</v>
      </c>
      <c r="C16" s="38">
        <v>0.29166666666666669</v>
      </c>
      <c r="D16" s="11" t="s">
        <v>9</v>
      </c>
      <c r="E16" s="33">
        <v>10</v>
      </c>
      <c r="F16" s="33">
        <v>10</v>
      </c>
      <c r="G16" s="33">
        <v>2</v>
      </c>
      <c r="H16" s="33">
        <v>10</v>
      </c>
      <c r="I16" s="11" t="s">
        <v>2</v>
      </c>
    </row>
    <row r="17" spans="2:9" ht="32.25" customHeight="1" x14ac:dyDescent="0.2">
      <c r="B17" s="28">
        <f ca="1">StartDate+3</f>
        <v>43663</v>
      </c>
      <c r="C17" s="38">
        <v>0.41666666666666669</v>
      </c>
      <c r="D17" s="12" t="s">
        <v>0</v>
      </c>
      <c r="E17" s="33">
        <v>135</v>
      </c>
      <c r="F17" s="33">
        <v>12.36</v>
      </c>
      <c r="G17" s="33">
        <v>8.81</v>
      </c>
      <c r="H17" s="33">
        <v>5.51</v>
      </c>
      <c r="I17" s="12" t="s">
        <v>40</v>
      </c>
    </row>
    <row r="18" spans="2:9" ht="32.25" customHeight="1" x14ac:dyDescent="0.2">
      <c r="B18" s="28">
        <f ca="1">StartDate+3</f>
        <v>43663</v>
      </c>
      <c r="C18" s="38">
        <v>0.51041666666666663</v>
      </c>
      <c r="D18" s="12" t="s">
        <v>4</v>
      </c>
      <c r="E18" s="33">
        <v>184</v>
      </c>
      <c r="F18" s="33">
        <v>7</v>
      </c>
      <c r="G18" s="33">
        <v>5.43</v>
      </c>
      <c r="H18" s="33">
        <v>15</v>
      </c>
      <c r="I18" s="12" t="s">
        <v>10</v>
      </c>
    </row>
    <row r="19" spans="2:9" ht="32.25" customHeight="1" x14ac:dyDescent="0.2">
      <c r="B19" s="27">
        <f ca="1">StartDate+5</f>
        <v>43665</v>
      </c>
      <c r="C19" s="38">
        <v>0.79166666666666663</v>
      </c>
      <c r="D19" s="11" t="s">
        <v>7</v>
      </c>
      <c r="E19" s="33">
        <v>477</v>
      </c>
      <c r="F19" s="33">
        <v>62</v>
      </c>
      <c r="G19" s="33">
        <v>13.5</v>
      </c>
      <c r="H19" s="33">
        <v>21</v>
      </c>
      <c r="I19" s="11" t="s">
        <v>7</v>
      </c>
    </row>
  </sheetData>
  <dataValidations count="13">
    <dataValidation allowBlank="1" showInputMessage="1" showErrorMessage="1" prompt="Navigation link to Goals worksheet" sqref="G1" xr:uid="{00000000-0002-0000-0100-000000000000}"/>
    <dataValidation allowBlank="1" showInputMessage="1" showErrorMessage="1" prompt="Navigation link to Exercise worksheet" sqref="H1" xr:uid="{00000000-0002-0000-0100-000001000000}"/>
    <dataValidation allowBlank="1" showInputMessage="1" showErrorMessage="1" prompt="Enter Date in this column under this heading. Use heading filters to find specific entries" sqref="B3" xr:uid="{00000000-0002-0000-0100-000002000000}"/>
    <dataValidation allowBlank="1" showInputMessage="1" showErrorMessage="1" prompt="Enter Time in this column under this heading" sqref="C3" xr:uid="{00000000-0002-0000-0100-000003000000}"/>
    <dataValidation allowBlank="1" showInputMessage="1" showErrorMessage="1" prompt="Enter Description like Breakfast, Lunch, or Dinner in this column under this heading" sqref="D3" xr:uid="{00000000-0002-0000-0100-000004000000}"/>
    <dataValidation allowBlank="1" showInputMessage="1" showErrorMessage="1" prompt="Enter total Calories in this column under this heading" sqref="E3" xr:uid="{00000000-0002-0000-0100-000005000000}"/>
    <dataValidation allowBlank="1" showInputMessage="1" showErrorMessage="1" prompt="Enter total Carbs in this column under this heading" sqref="F3" xr:uid="{00000000-0002-0000-0100-000006000000}"/>
    <dataValidation allowBlank="1" showInputMessage="1" showErrorMessage="1" prompt="Enter total Protein in this column under this heading" sqref="G3" xr:uid="{00000000-0002-0000-0100-000007000000}"/>
    <dataValidation allowBlank="1" showInputMessage="1" showErrorMessage="1" prompt="Enter total Fat in this column under this heading" sqref="H3" xr:uid="{00000000-0002-0000-0100-000008000000}"/>
    <dataValidation allowBlank="1" showInputMessage="1" showErrorMessage="1" prompt="Enter Notes in this column under this heading" sqref="I3" xr:uid="{00000000-0002-0000-0100-000009000000}"/>
    <dataValidation allowBlank="1" showInputMessage="1" showErrorMessage="1" prompt="Track Diet in this worksheet. Enter diet information in the Diet table. Last two weeks’ information will be displayed on Dietary Analysis chart in Goals worksheet" sqref="A1" xr:uid="{00000000-0002-0000-0100-00000A000000}"/>
    <dataValidation allowBlank="1" showInputMessage="1" showErrorMessage="1" prompt="Title of this worksheet is in this cell. Select cell G1 to navigate to Goals worksheet and cell H1 to navigate to Exercise worksheet" sqref="B1" xr:uid="{00000000-0002-0000-0100-00000B000000}"/>
    <dataValidation allowBlank="1" showInputMessage="1" showErrorMessage="1" prompt="Subtitle of this worksheet is in this cell. Enter diet information in the table below" sqref="B2" xr:uid="{00000000-0002-0000-0100-00000C000000}"/>
  </dataValidations>
  <hyperlinks>
    <hyperlink ref="G1" location="GOALS!A1" tooltip="Select to view Goals worksheet" display="Goals" xr:uid="{00000000-0004-0000-0100-000000000000}"/>
    <hyperlink ref="H1" location="EXERCISE!A1" tooltip="Select to view Exercise worksheet" display="Exercise" xr:uid="{00000000-0004-0000-0100-000001000000}"/>
  </hyperlinks>
  <printOptions horizontalCentered="1"/>
  <pageMargins left="0.4" right="0.4" top="0.4" bottom="0.4" header="0.3" footer="0.3"/>
  <pageSetup scale="72" fitToHeight="0" orientation="portrait" r:id="rId1"/>
  <headerFooter differentFirst="1">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pageSetUpPr autoPageBreaks="0" fitToPage="1"/>
  </sheetPr>
  <dimension ref="B1:G20"/>
  <sheetViews>
    <sheetView showGridLines="0" workbookViewId="0"/>
  </sheetViews>
  <sheetFormatPr defaultRowHeight="32.25" customHeight="1" x14ac:dyDescent="0.2"/>
  <cols>
    <col min="1" max="1" width="2.625" style="13" customWidth="1"/>
    <col min="2" max="2" width="13.75" style="13" customWidth="1"/>
    <col min="3" max="3" width="20.875" style="13" customWidth="1"/>
    <col min="4" max="4" width="23" style="13" customWidth="1"/>
    <col min="5" max="5" width="36.75" style="13" customWidth="1"/>
    <col min="6" max="7" width="12.625" style="13" customWidth="1"/>
    <col min="8" max="16384" width="9" style="13"/>
  </cols>
  <sheetData>
    <row r="1" spans="2:7" customFormat="1" ht="37.5" customHeight="1" x14ac:dyDescent="0.7">
      <c r="B1" s="39" t="s">
        <v>36</v>
      </c>
      <c r="C1" s="39"/>
      <c r="D1" s="39"/>
      <c r="E1" s="39"/>
      <c r="F1" s="26" t="s">
        <v>47</v>
      </c>
      <c r="G1" s="26" t="s">
        <v>48</v>
      </c>
    </row>
    <row r="2" spans="2:7" customFormat="1" ht="35.25" customHeight="1" x14ac:dyDescent="0.2">
      <c r="B2" s="22" t="str">
        <f>Subtitle</f>
        <v>DIET &amp; EXERCISE JOURNAL</v>
      </c>
      <c r="F2" s="13"/>
      <c r="G2" s="13"/>
    </row>
    <row r="3" spans="2:7" ht="21" customHeight="1" x14ac:dyDescent="0.2">
      <c r="B3" s="19" t="s">
        <v>13</v>
      </c>
      <c r="C3" s="20" t="s">
        <v>26</v>
      </c>
      <c r="D3" s="20" t="s">
        <v>25</v>
      </c>
      <c r="E3" s="21" t="s">
        <v>35</v>
      </c>
    </row>
    <row r="4" spans="2:7" ht="32.25" customHeight="1" x14ac:dyDescent="0.2">
      <c r="B4" s="27">
        <f ca="1">StartDate+4</f>
        <v>43664</v>
      </c>
      <c r="C4" s="33">
        <v>30</v>
      </c>
      <c r="D4" s="33">
        <v>120</v>
      </c>
      <c r="E4" s="11" t="s">
        <v>42</v>
      </c>
    </row>
    <row r="5" spans="2:7" ht="32.25" customHeight="1" x14ac:dyDescent="0.2">
      <c r="B5" s="27">
        <f ca="1">B4+1</f>
        <v>43665</v>
      </c>
      <c r="C5" s="33">
        <v>60</v>
      </c>
      <c r="D5" s="33">
        <v>180</v>
      </c>
      <c r="E5" s="11" t="s">
        <v>43</v>
      </c>
    </row>
    <row r="6" spans="2:7" ht="32.25" customHeight="1" x14ac:dyDescent="0.2">
      <c r="B6" s="27">
        <f t="shared" ref="B6:B20" ca="1" si="0">B5+1</f>
        <v>43666</v>
      </c>
      <c r="C6" s="33">
        <v>60</v>
      </c>
      <c r="D6" s="33">
        <v>350</v>
      </c>
      <c r="E6" s="11" t="s">
        <v>44</v>
      </c>
    </row>
    <row r="7" spans="2:7" ht="32.25" customHeight="1" x14ac:dyDescent="0.2">
      <c r="B7" s="27">
        <f t="shared" ca="1" si="0"/>
        <v>43667</v>
      </c>
      <c r="C7" s="33">
        <v>30</v>
      </c>
      <c r="D7" s="33">
        <v>150</v>
      </c>
      <c r="E7" s="11" t="s">
        <v>42</v>
      </c>
    </row>
    <row r="8" spans="2:7" ht="32.25" customHeight="1" x14ac:dyDescent="0.2">
      <c r="B8" s="27">
        <f t="shared" ca="1" si="0"/>
        <v>43668</v>
      </c>
      <c r="C8" s="33">
        <v>25</v>
      </c>
      <c r="D8" s="33">
        <v>125</v>
      </c>
      <c r="E8" s="11" t="s">
        <v>45</v>
      </c>
    </row>
    <row r="9" spans="2:7" ht="32.25" customHeight="1" x14ac:dyDescent="0.2">
      <c r="B9" s="27">
        <f t="shared" ca="1" si="0"/>
        <v>43669</v>
      </c>
      <c r="C9" s="33">
        <v>20</v>
      </c>
      <c r="D9" s="33">
        <v>285</v>
      </c>
      <c r="E9" s="11" t="s">
        <v>42</v>
      </c>
    </row>
    <row r="10" spans="2:7" ht="32.25" customHeight="1" x14ac:dyDescent="0.2">
      <c r="B10" s="27">
        <f t="shared" ca="1" si="0"/>
        <v>43670</v>
      </c>
      <c r="C10" s="33">
        <v>40</v>
      </c>
      <c r="D10" s="33">
        <v>205</v>
      </c>
      <c r="E10" s="11" t="s">
        <v>45</v>
      </c>
    </row>
    <row r="11" spans="2:7" ht="32.25" customHeight="1" x14ac:dyDescent="0.2">
      <c r="B11" s="27">
        <f t="shared" ca="1" si="0"/>
        <v>43671</v>
      </c>
      <c r="C11" s="33">
        <v>30</v>
      </c>
      <c r="D11" s="33">
        <v>335</v>
      </c>
      <c r="E11" s="11" t="s">
        <v>45</v>
      </c>
    </row>
    <row r="12" spans="2:7" ht="32.25" customHeight="1" x14ac:dyDescent="0.2">
      <c r="B12" s="27">
        <f t="shared" ca="1" si="0"/>
        <v>43672</v>
      </c>
      <c r="C12" s="33">
        <v>40</v>
      </c>
      <c r="D12" s="33">
        <v>175</v>
      </c>
      <c r="E12" s="11" t="s">
        <v>45</v>
      </c>
    </row>
    <row r="13" spans="2:7" ht="32.25" customHeight="1" x14ac:dyDescent="0.2">
      <c r="B13" s="27">
        <f t="shared" ca="1" si="0"/>
        <v>43673</v>
      </c>
      <c r="C13" s="33">
        <v>45</v>
      </c>
      <c r="D13" s="33">
        <v>325</v>
      </c>
      <c r="E13" s="11" t="s">
        <v>42</v>
      </c>
    </row>
    <row r="14" spans="2:7" ht="32.25" customHeight="1" x14ac:dyDescent="0.2">
      <c r="B14" s="27">
        <f t="shared" ca="1" si="0"/>
        <v>43674</v>
      </c>
      <c r="C14" s="33">
        <v>40</v>
      </c>
      <c r="D14" s="33">
        <v>270</v>
      </c>
      <c r="E14" s="11" t="s">
        <v>45</v>
      </c>
    </row>
    <row r="15" spans="2:7" ht="32.25" customHeight="1" x14ac:dyDescent="0.2">
      <c r="B15" s="27">
        <f t="shared" ca="1" si="0"/>
        <v>43675</v>
      </c>
      <c r="C15" s="33">
        <v>20</v>
      </c>
      <c r="D15" s="33">
        <v>295</v>
      </c>
      <c r="E15" s="11" t="s">
        <v>42</v>
      </c>
    </row>
    <row r="16" spans="2:7" ht="32.25" customHeight="1" x14ac:dyDescent="0.2">
      <c r="B16" s="27">
        <f t="shared" ca="1" si="0"/>
        <v>43676</v>
      </c>
      <c r="C16" s="33">
        <v>45</v>
      </c>
      <c r="D16" s="33">
        <v>350</v>
      </c>
      <c r="E16" s="11" t="s">
        <v>45</v>
      </c>
    </row>
    <row r="17" spans="2:5" ht="32.25" customHeight="1" x14ac:dyDescent="0.2">
      <c r="B17" s="27">
        <f t="shared" ca="1" si="0"/>
        <v>43677</v>
      </c>
      <c r="C17" s="33">
        <v>35</v>
      </c>
      <c r="D17" s="33">
        <v>320</v>
      </c>
      <c r="E17" s="11" t="s">
        <v>45</v>
      </c>
    </row>
    <row r="18" spans="2:5" ht="32.25" customHeight="1" x14ac:dyDescent="0.2">
      <c r="B18" s="27">
        <f t="shared" ca="1" si="0"/>
        <v>43678</v>
      </c>
      <c r="C18" s="33">
        <v>40</v>
      </c>
      <c r="D18" s="33">
        <v>290</v>
      </c>
      <c r="E18" s="11" t="s">
        <v>45</v>
      </c>
    </row>
    <row r="19" spans="2:5" ht="32.25" customHeight="1" x14ac:dyDescent="0.2">
      <c r="B19" s="27">
        <f ca="1">B18+1</f>
        <v>43679</v>
      </c>
      <c r="C19" s="33">
        <v>25</v>
      </c>
      <c r="D19" s="33">
        <v>265</v>
      </c>
      <c r="E19" s="11" t="s">
        <v>42</v>
      </c>
    </row>
    <row r="20" spans="2:5" ht="32.25" customHeight="1" x14ac:dyDescent="0.2">
      <c r="B20" s="27">
        <f t="shared" ca="1" si="0"/>
        <v>43680</v>
      </c>
      <c r="C20" s="33">
        <v>20</v>
      </c>
      <c r="D20" s="33">
        <v>195</v>
      </c>
      <c r="E20" s="11" t="s">
        <v>45</v>
      </c>
    </row>
  </sheetData>
  <dataValidations count="9">
    <dataValidation allowBlank="1" showInputMessage="1" showErrorMessage="1" prompt="Track exercises using this worksheet. Enter exercise information in the Exercise table. Last two weeks’ information will be displayed on Exercise Analysis chart in Goals worksheet" sqref="A1" xr:uid="{00000000-0002-0000-0200-000000000000}"/>
    <dataValidation allowBlank="1" showInputMessage="1" showErrorMessage="1" prompt="Title of this worksheet is in this cell. Select cell F1 to navigate to Diet worksheet and cell G1 to navigate to Goals worksheet" sqref="B1" xr:uid="{00000000-0002-0000-0200-000001000000}"/>
    <dataValidation allowBlank="1" showInputMessage="1" showErrorMessage="1" prompt="Subtitle of this worksheet is in this cell. Enter Exercise information in the table below" sqref="B2" xr:uid="{00000000-0002-0000-0200-000002000000}"/>
    <dataValidation allowBlank="1" showInputMessage="1" showErrorMessage="1" prompt="Navigation link to Diet worksheet" sqref="F1" xr:uid="{00000000-0002-0000-0200-000003000000}"/>
    <dataValidation allowBlank="1" showInputMessage="1" showErrorMessage="1" prompt="Navigation link to Goals worksheet" sqref="G1" xr:uid="{00000000-0002-0000-0200-000004000000}"/>
    <dataValidation allowBlank="1" showInputMessage="1" showErrorMessage="1" prompt="Enter Date in this column under this heading. Use heading filters to find specific entry " sqref="B3" xr:uid="{00000000-0002-0000-0200-000005000000}"/>
    <dataValidation allowBlank="1" showInputMessage="1" showErrorMessage="1" prompt="Enter Duration in minutes in this column under this heading" sqref="C3" xr:uid="{00000000-0002-0000-0200-000006000000}"/>
    <dataValidation allowBlank="1" showInputMessage="1" showErrorMessage="1" prompt="Enter Calories Burned in this column under this heading" sqref="D3" xr:uid="{00000000-0002-0000-0200-000007000000}"/>
    <dataValidation allowBlank="1" showInputMessage="1" showErrorMessage="1" prompt="Enter Notes in this column under this heading" sqref="E3" xr:uid="{00000000-0002-0000-0200-000008000000}"/>
  </dataValidations>
  <hyperlinks>
    <hyperlink ref="F1" location="DIET!A1" tooltip="Select to view Diet worksheet" display="Diet" xr:uid="{00000000-0004-0000-0200-000000000000}"/>
    <hyperlink ref="G1" location="GOALS!A1" tooltip="Select to view Goals worksheet" display="Goals" xr:uid="{00000000-0004-0000-0200-000001000000}"/>
  </hyperlinks>
  <printOptions horizontalCentered="1"/>
  <pageMargins left="0.4" right="0.4" top="0.4" bottom="0.4" header="0.3" footer="0.3"/>
  <pageSetup scale="73" fitToHeight="0" orientation="portrait" r:id="rId1"/>
  <headerFooter differentFirst="1">
    <oddFooter>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B2:L54"/>
  <sheetViews>
    <sheetView showGridLines="0" workbookViewId="0">
      <selection activeCell="O17" sqref="O17"/>
    </sheetView>
  </sheetViews>
  <sheetFormatPr defaultRowHeight="14.25" x14ac:dyDescent="0.2"/>
  <cols>
    <col min="1" max="1" width="1.625" style="4" customWidth="1"/>
    <col min="2" max="2" width="21.5" style="4" customWidth="1"/>
    <col min="3" max="3" width="2.875" style="4" customWidth="1"/>
    <col min="4" max="4" width="8.625" style="4" customWidth="1"/>
    <col min="5" max="5" width="4.625" style="4" customWidth="1"/>
    <col min="6" max="6" width="16.125" style="4" customWidth="1"/>
    <col min="7" max="7" width="19.25" style="4" customWidth="1"/>
    <col min="8" max="8" width="18.125" style="4" customWidth="1"/>
    <col min="9" max="9" width="10.375" style="4" customWidth="1"/>
    <col min="10" max="10" width="4.875" style="4" customWidth="1"/>
    <col min="11" max="16384" width="9" style="4"/>
  </cols>
  <sheetData>
    <row r="2" spans="2:10" ht="27" x14ac:dyDescent="0.5">
      <c r="B2" s="42" t="s">
        <v>30</v>
      </c>
      <c r="C2" s="42"/>
      <c r="D2" s="42"/>
      <c r="E2" s="42"/>
      <c r="F2" s="42"/>
      <c r="G2" s="42"/>
      <c r="H2" s="42"/>
      <c r="I2" s="42"/>
      <c r="J2" s="42"/>
    </row>
    <row r="4" spans="2:10" ht="15" x14ac:dyDescent="0.2">
      <c r="B4" s="9" t="s">
        <v>12</v>
      </c>
      <c r="C4" s="9">
        <f>ROW(Diet[[#Headers],[DATE]])+1</f>
        <v>4</v>
      </c>
      <c r="D4" s="5" t="s">
        <v>13</v>
      </c>
      <c r="E4" s="5" t="s">
        <v>14</v>
      </c>
      <c r="F4" s="5" t="s">
        <v>39</v>
      </c>
      <c r="G4" s="5" t="s">
        <v>38</v>
      </c>
      <c r="H4" s="5" t="s">
        <v>37</v>
      </c>
      <c r="I4" s="5" t="s">
        <v>27</v>
      </c>
      <c r="J4" s="5" t="s">
        <v>24</v>
      </c>
    </row>
    <row r="5" spans="2:10" x14ac:dyDescent="0.2">
      <c r="B5" s="9" t="s">
        <v>11</v>
      </c>
      <c r="C5" s="10">
        <f ca="1">MATCH(9.99E+307,Diet[DATE])+DietRowStart-1</f>
        <v>19</v>
      </c>
      <c r="D5" s="6">
        <f ca="1">IFERROR(IF(INDEX(Diet[],DietLastEnd-DietRowStart-J5,1)&lt;&gt;"",INDEX(Diet[],DietLastEnd-DietRowStart-J5,1),""),"")</f>
        <v>43660</v>
      </c>
      <c r="E5" s="7" t="str">
        <f t="shared" ref="E5:E18" ca="1" si="0">UPPER(TEXT(D5,"DDD"))</f>
        <v>SUN</v>
      </c>
      <c r="F5" s="7">
        <f ca="1">IFERROR((IF(INDEX(Diet[],DietLastEnd-DietRowStart-J5,1)&lt;&gt;"",INDEX(Diet[],DietLastEnd-DietRowStart-J5,7),NA())),NA())</f>
        <v>3.5</v>
      </c>
      <c r="G5" s="7">
        <f ca="1">IFERROR((IF(INDEX(Diet[],DietLastEnd-DietRowStart-J5,1)&lt;&gt;"",INDEX(Diet[],DietLastEnd-DietRowStart-J5,6),NA())),NA())</f>
        <v>18</v>
      </c>
      <c r="H5" s="7">
        <f ca="1">IFERROR((IF(INDEX(Diet[],DietLastEnd-DietRowStart-J5,1)&lt;&gt;"",INDEX(Diet[],DietLastEnd-DietRowStart-J5,5),NA())),NA())</f>
        <v>46</v>
      </c>
      <c r="I5" s="7">
        <f ca="1">IFERROR((IF(INDEX(Diet[],DietLastEnd-DietRowStart-J5,1)&lt;&gt;"",INDEX(Diet[],DietLastEnd-DietRowStart-J5,4),NA())),NA())</f>
        <v>283</v>
      </c>
      <c r="J5" s="7">
        <v>12</v>
      </c>
    </row>
    <row r="6" spans="2:10" x14ac:dyDescent="0.2">
      <c r="B6" s="3"/>
      <c r="C6" s="3"/>
      <c r="D6" s="6">
        <f ca="1">IFERROR(IF(INDEX(Diet[],DietLastEnd-DietRowStart-J6,1)&lt;&gt;"",INDEX(Diet[],DietLastEnd-DietRowStart-J6,1),""),"")</f>
        <v>43660</v>
      </c>
      <c r="E6" s="7" t="str">
        <f t="shared" ca="1" si="0"/>
        <v>SUN</v>
      </c>
      <c r="F6" s="7">
        <f ca="1">IFERROR((IF(INDEX(Diet[],DietLastEnd-DietRowStart-J6,1)&lt;&gt;"",INDEX(Diet[],DietLastEnd-DietRowStart-J6,7),NA())),NA())</f>
        <v>25</v>
      </c>
      <c r="G6" s="7">
        <f ca="1">IFERROR((IF(INDEX(Diet[],DietLastEnd-DietRowStart-J6,1)&lt;&gt;"",INDEX(Diet[],DietLastEnd-DietRowStart-J6,6),NA())),NA())</f>
        <v>35</v>
      </c>
      <c r="H6" s="7">
        <f ca="1">IFERROR((IF(INDEX(Diet[],DietLastEnd-DietRowStart-J6,1)&lt;&gt;"",INDEX(Diet[],DietLastEnd-DietRowStart-J6,5),NA())),NA())</f>
        <v>42</v>
      </c>
      <c r="I6" s="7">
        <f ca="1">IFERROR((IF(INDEX(Diet[],DietLastEnd-DietRowStart-J6,1)&lt;&gt;"",INDEX(Diet[],DietLastEnd-DietRowStart-J6,4),NA())),NA())</f>
        <v>500</v>
      </c>
      <c r="J6" s="7">
        <v>11</v>
      </c>
    </row>
    <row r="7" spans="2:10" x14ac:dyDescent="0.2">
      <c r="B7" s="3"/>
      <c r="C7" s="3"/>
      <c r="D7" s="6">
        <f ca="1">IFERROR(IF(INDEX(Diet[],DietLastEnd-DietRowStart-J7,1)&lt;&gt;"",INDEX(Diet[],DietLastEnd-DietRowStart-J7,1),""),"")</f>
        <v>43661</v>
      </c>
      <c r="E7" s="7" t="str">
        <f t="shared" ca="1" si="0"/>
        <v>MON</v>
      </c>
      <c r="F7" s="7">
        <f ca="1">IFERROR((IF(INDEX(Diet[],DietLastEnd-DietRowStart-J7,1)&lt;&gt;"",INDEX(Diet[],DietLastEnd-DietRowStart-J7,7),NA())),NA())</f>
        <v>0</v>
      </c>
      <c r="G7" s="7">
        <f ca="1">IFERROR((IF(INDEX(Diet[],DietLastEnd-DietRowStart-J7,1)&lt;&gt;"",INDEX(Diet[],DietLastEnd-DietRowStart-J7,6),NA())),NA())</f>
        <v>0</v>
      </c>
      <c r="H7" s="7">
        <f ca="1">IFERROR((IF(INDEX(Diet[],DietLastEnd-DietRowStart-J7,1)&lt;&gt;"",INDEX(Diet[],DietLastEnd-DietRowStart-J7,5),NA())),NA())</f>
        <v>0</v>
      </c>
      <c r="I7" s="7">
        <f ca="1">IFERROR((IF(INDEX(Diet[],DietLastEnd-DietRowStart-J7,1)&lt;&gt;"",INDEX(Diet[],DietLastEnd-DietRowStart-J7,4),NA())),NA())</f>
        <v>1</v>
      </c>
      <c r="J7" s="7">
        <v>10</v>
      </c>
    </row>
    <row r="8" spans="2:10" x14ac:dyDescent="0.2">
      <c r="B8" s="3"/>
      <c r="C8" s="3"/>
      <c r="D8" s="6">
        <f ca="1">IFERROR(IF(INDEX(Diet[],DietLastEnd-DietRowStart-J8,1)&lt;&gt;"",INDEX(Diet[],DietLastEnd-DietRowStart-J8,1),""),"")</f>
        <v>43661</v>
      </c>
      <c r="E8" s="7" t="str">
        <f t="shared" ca="1" si="0"/>
        <v>MON</v>
      </c>
      <c r="F8" s="7">
        <f ca="1">IFERROR((IF(INDEX(Diet[],DietLastEnd-DietRowStart-J8,1)&lt;&gt;"",INDEX(Diet[],DietLastEnd-DietRowStart-J8,7),NA())),NA())</f>
        <v>10</v>
      </c>
      <c r="G8" s="7">
        <f ca="1">IFERROR((IF(INDEX(Diet[],DietLastEnd-DietRowStart-J8,1)&lt;&gt;"",INDEX(Diet[],DietLastEnd-DietRowStart-J8,6),NA())),NA())</f>
        <v>2</v>
      </c>
      <c r="H8" s="7">
        <f ca="1">IFERROR((IF(INDEX(Diet[],DietLastEnd-DietRowStart-J8,1)&lt;&gt;"",INDEX(Diet[],DietLastEnd-DietRowStart-J8,5),NA())),NA())</f>
        <v>10</v>
      </c>
      <c r="I8" s="7">
        <f ca="1">IFERROR((IF(INDEX(Diet[],DietLastEnd-DietRowStart-J8,1)&lt;&gt;"",INDEX(Diet[],DietLastEnd-DietRowStart-J8,4),NA())),NA())</f>
        <v>10</v>
      </c>
      <c r="J8" s="7">
        <v>9</v>
      </c>
    </row>
    <row r="9" spans="2:10" x14ac:dyDescent="0.2">
      <c r="B9" s="3"/>
      <c r="C9" s="3"/>
      <c r="D9" s="6">
        <f ca="1">IFERROR(IF(INDEX(Diet[],DietLastEnd-DietRowStart-J9,1)&lt;&gt;"",INDEX(Diet[],DietLastEnd-DietRowStart-J9,1),""),"")</f>
        <v>43661</v>
      </c>
      <c r="E9" s="7" t="str">
        <f t="shared" ca="1" si="0"/>
        <v>MON</v>
      </c>
      <c r="F9" s="7">
        <f ca="1">IFERROR((IF(INDEX(Diet[],DietLastEnd-DietRowStart-J9,1)&lt;&gt;"",INDEX(Diet[],DietLastEnd-DietRowStart-J9,7),NA())),NA())</f>
        <v>8</v>
      </c>
      <c r="G9" s="7">
        <f ca="1">IFERROR((IF(INDEX(Diet[],DietLastEnd-DietRowStart-J9,1)&lt;&gt;"",INDEX(Diet[],DietLastEnd-DietRowStart-J9,6),NA())),NA())</f>
        <v>3</v>
      </c>
      <c r="H9" s="7">
        <f ca="1">IFERROR((IF(INDEX(Diet[],DietLastEnd-DietRowStart-J9,1)&lt;&gt;"",INDEX(Diet[],DietLastEnd-DietRowStart-J9,5),NA())),NA())</f>
        <v>26</v>
      </c>
      <c r="I9" s="7">
        <f ca="1">IFERROR((IF(INDEX(Diet[],DietLastEnd-DietRowStart-J9,1)&lt;&gt;"",INDEX(Diet[],DietLastEnd-DietRowStart-J9,4),NA())),NA())</f>
        <v>189</v>
      </c>
      <c r="J9" s="7">
        <v>8</v>
      </c>
    </row>
    <row r="10" spans="2:10" x14ac:dyDescent="0.2">
      <c r="B10" s="3"/>
      <c r="C10" s="3"/>
      <c r="D10" s="6">
        <f ca="1">IFERROR(IF(INDEX(Diet[],DietLastEnd-DietRowStart-J10,1)&lt;&gt;"",INDEX(Diet[],DietLastEnd-DietRowStart-J10,1),""),"")</f>
        <v>43661</v>
      </c>
      <c r="E10" s="7" t="str">
        <f t="shared" ca="1" si="0"/>
        <v>MON</v>
      </c>
      <c r="F10" s="7">
        <f ca="1">IFERROR((IF(INDEX(Diet[],DietLastEnd-DietRowStart-J10,1)&lt;&gt;"",INDEX(Diet[],DietLastEnd-DietRowStart-J10,7),NA())),NA())</f>
        <v>21</v>
      </c>
      <c r="G10" s="7">
        <f ca="1">IFERROR((IF(INDEX(Diet[],DietLastEnd-DietRowStart-J10,1)&lt;&gt;"",INDEX(Diet[],DietLastEnd-DietRowStart-J10,6),NA())),NA())</f>
        <v>13.5</v>
      </c>
      <c r="H10" s="7">
        <f ca="1">IFERROR((IF(INDEX(Diet[],DietLastEnd-DietRowStart-J10,1)&lt;&gt;"",INDEX(Diet[],DietLastEnd-DietRowStart-J10,5),NA())),NA())</f>
        <v>62</v>
      </c>
      <c r="I10" s="7">
        <f ca="1">IFERROR((IF(INDEX(Diet[],DietLastEnd-DietRowStart-J10,1)&lt;&gt;"",INDEX(Diet[],DietLastEnd-DietRowStart-J10,4),NA())),NA())</f>
        <v>477</v>
      </c>
      <c r="J10" s="7">
        <v>7</v>
      </c>
    </row>
    <row r="11" spans="2:10" x14ac:dyDescent="0.2">
      <c r="B11" s="3"/>
      <c r="C11" s="3"/>
      <c r="D11" s="6">
        <f ca="1">IFERROR(IF(INDEX(Diet[],DietLastEnd-DietRowStart-J11,1)&lt;&gt;"",INDEX(Diet[],DietLastEnd-DietRowStart-J11,1),""),"")</f>
        <v>43662</v>
      </c>
      <c r="E11" s="7" t="str">
        <f t="shared" ca="1" si="0"/>
        <v>TUE</v>
      </c>
      <c r="F11" s="7">
        <f ca="1">IFERROR((IF(INDEX(Diet[],DietLastEnd-DietRowStart-J11,1)&lt;&gt;"",INDEX(Diet[],DietLastEnd-DietRowStart-J11,7),NA())),NA())</f>
        <v>0</v>
      </c>
      <c r="G11" s="7">
        <f ca="1">IFERROR((IF(INDEX(Diet[],DietLastEnd-DietRowStart-J11,1)&lt;&gt;"",INDEX(Diet[],DietLastEnd-DietRowStart-J11,6),NA())),NA())</f>
        <v>0</v>
      </c>
      <c r="H11" s="7">
        <f ca="1">IFERROR((IF(INDEX(Diet[],DietLastEnd-DietRowStart-J11,1)&lt;&gt;"",INDEX(Diet[],DietLastEnd-DietRowStart-J11,5),NA())),NA())</f>
        <v>0</v>
      </c>
      <c r="I11" s="7">
        <f ca="1">IFERROR((IF(INDEX(Diet[],DietLastEnd-DietRowStart-J11,1)&lt;&gt;"",INDEX(Diet[],DietLastEnd-DietRowStart-J11,4),NA())),NA())</f>
        <v>1</v>
      </c>
      <c r="J11" s="7">
        <v>6</v>
      </c>
    </row>
    <row r="12" spans="2:10" x14ac:dyDescent="0.2">
      <c r="B12" s="3"/>
      <c r="C12" s="3"/>
      <c r="D12" s="6">
        <f ca="1">IFERROR(IF(INDEX(Diet[],DietLastEnd-DietRowStart-J12,1)&lt;&gt;"",INDEX(Diet[],DietLastEnd-DietRowStart-J12,1),""),"")</f>
        <v>43662</v>
      </c>
      <c r="E12" s="7" t="str">
        <f t="shared" ca="1" si="0"/>
        <v>TUE</v>
      </c>
      <c r="F12" s="7">
        <f ca="1">IFERROR((IF(INDEX(Diet[],DietLastEnd-DietRowStart-J12,1)&lt;&gt;"",INDEX(Diet[],DietLastEnd-DietRowStart-J12,7),NA())),NA())</f>
        <v>1.5</v>
      </c>
      <c r="G12" s="7">
        <f ca="1">IFERROR((IF(INDEX(Diet[],DietLastEnd-DietRowStart-J12,1)&lt;&gt;"",INDEX(Diet[],DietLastEnd-DietRowStart-J12,6),NA())),NA())</f>
        <v>10</v>
      </c>
      <c r="H12" s="7">
        <f ca="1">IFERROR((IF(INDEX(Diet[],DietLastEnd-DietRowStart-J12,1)&lt;&gt;"",INDEX(Diet[],DietLastEnd-DietRowStart-J12,5),NA())),NA())</f>
        <v>48</v>
      </c>
      <c r="I12" s="7">
        <f ca="1">IFERROR((IF(INDEX(Diet[],DietLastEnd-DietRowStart-J12,1)&lt;&gt;"",INDEX(Diet[],DietLastEnd-DietRowStart-J12,4),NA())),NA())</f>
        <v>245</v>
      </c>
      <c r="J12" s="7">
        <v>5</v>
      </c>
    </row>
    <row r="13" spans="2:10" x14ac:dyDescent="0.2">
      <c r="B13" s="3"/>
      <c r="C13" s="3"/>
      <c r="D13" s="6">
        <f ca="1">IFERROR(IF(INDEX(Diet[],DietLastEnd-DietRowStart-J13,1)&lt;&gt;"",INDEX(Diet[],DietLastEnd-DietRowStart-J13,1),""),"")</f>
        <v>43662</v>
      </c>
      <c r="E13" s="7" t="str">
        <f t="shared" ca="1" si="0"/>
        <v>TUE</v>
      </c>
      <c r="F13" s="7">
        <f ca="1">IFERROR((IF(INDEX(Diet[],DietLastEnd-DietRowStart-J13,1)&lt;&gt;"",INDEX(Diet[],DietLastEnd-DietRowStart-J13,7),NA())),NA())</f>
        <v>5</v>
      </c>
      <c r="G13" s="7">
        <f ca="1">IFERROR((IF(INDEX(Diet[],DietLastEnd-DietRowStart-J13,1)&lt;&gt;"",INDEX(Diet[],DietLastEnd-DietRowStart-J13,6),NA())),NA())</f>
        <v>43</v>
      </c>
      <c r="H13" s="7">
        <f ca="1">IFERROR((IF(INDEX(Diet[],DietLastEnd-DietRowStart-J13,1)&lt;&gt;"",INDEX(Diet[],DietLastEnd-DietRowStart-J13,5),NA())),NA())</f>
        <v>11</v>
      </c>
      <c r="I13" s="7">
        <f ca="1">IFERROR((IF(INDEX(Diet[],DietLastEnd-DietRowStart-J13,1)&lt;&gt;"",INDEX(Diet[],DietLastEnd-DietRowStart-J13,4),NA())),NA())</f>
        <v>247</v>
      </c>
      <c r="J13" s="7">
        <v>4</v>
      </c>
    </row>
    <row r="14" spans="2:10" x14ac:dyDescent="0.2">
      <c r="B14" s="3"/>
      <c r="C14" s="3"/>
      <c r="D14" s="6">
        <f ca="1">IFERROR(IF(INDEX(Diet[],DietLastEnd-DietRowStart-J14,1)&lt;&gt;"",INDEX(Diet[],DietLastEnd-DietRowStart-J14,1),""),"")</f>
        <v>43662</v>
      </c>
      <c r="E14" s="7" t="str">
        <f t="shared" ca="1" si="0"/>
        <v>TUE</v>
      </c>
      <c r="F14" s="7">
        <f ca="1">IFERROR((IF(INDEX(Diet[],DietLastEnd-DietRowStart-J14,1)&lt;&gt;"",INDEX(Diet[],DietLastEnd-DietRowStart-J14,7),NA())),NA())</f>
        <v>22</v>
      </c>
      <c r="G14" s="7">
        <f ca="1">IFERROR((IF(INDEX(Diet[],DietLastEnd-DietRowStart-J14,1)&lt;&gt;"",INDEX(Diet[],DietLastEnd-DietRowStart-J14,6),NA())),NA())</f>
        <v>32</v>
      </c>
      <c r="H14" s="7">
        <f ca="1">IFERROR((IF(INDEX(Diet[],DietLastEnd-DietRowStart-J14,1)&lt;&gt;"",INDEX(Diet[],DietLastEnd-DietRowStart-J14,5),NA())),NA())</f>
        <v>64</v>
      </c>
      <c r="I14" s="7">
        <f ca="1">IFERROR((IF(INDEX(Diet[],DietLastEnd-DietRowStart-J14,1)&lt;&gt;"",INDEX(Diet[],DietLastEnd-DietRowStart-J14,4),NA())),NA())</f>
        <v>456</v>
      </c>
      <c r="J14" s="7">
        <v>3</v>
      </c>
    </row>
    <row r="15" spans="2:10" x14ac:dyDescent="0.2">
      <c r="B15" s="3"/>
      <c r="C15" s="3"/>
      <c r="D15" s="6">
        <f ca="1">IFERROR(IF(INDEX(Diet[],DietLastEnd-DietRowStart-J15,1)&lt;&gt;"",INDEX(Diet[],DietLastEnd-DietRowStart-J15,1),""),"")</f>
        <v>43663</v>
      </c>
      <c r="E15" s="7" t="str">
        <f t="shared" ca="1" si="0"/>
        <v>WED</v>
      </c>
      <c r="F15" s="7">
        <f ca="1">IFERROR((IF(INDEX(Diet[],DietLastEnd-DietRowStart-J15,1)&lt;&gt;"",INDEX(Diet[],DietLastEnd-DietRowStart-J15,7),NA())),NA())</f>
        <v>10</v>
      </c>
      <c r="G15" s="7">
        <f ca="1">IFERROR((IF(INDEX(Diet[],DietLastEnd-DietRowStart-J15,1)&lt;&gt;"",INDEX(Diet[],DietLastEnd-DietRowStart-J15,6),NA())),NA())</f>
        <v>2</v>
      </c>
      <c r="H15" s="7">
        <f ca="1">IFERROR((IF(INDEX(Diet[],DietLastEnd-DietRowStart-J15,1)&lt;&gt;"",INDEX(Diet[],DietLastEnd-DietRowStart-J15,5),NA())),NA())</f>
        <v>10</v>
      </c>
      <c r="I15" s="7">
        <f ca="1">IFERROR((IF(INDEX(Diet[],DietLastEnd-DietRowStart-J15,1)&lt;&gt;"",INDEX(Diet[],DietLastEnd-DietRowStart-J15,4),NA())),NA())</f>
        <v>10</v>
      </c>
      <c r="J15" s="7">
        <v>2</v>
      </c>
    </row>
    <row r="16" spans="2:10" x14ac:dyDescent="0.2">
      <c r="B16" s="3"/>
      <c r="C16" s="3"/>
      <c r="D16" s="6">
        <f ca="1">IFERROR(IF(INDEX(Diet[],DietLastEnd-DietRowStart-J16,1)&lt;&gt;"",INDEX(Diet[],DietLastEnd-DietRowStart-J16,1),""),"")</f>
        <v>43663</v>
      </c>
      <c r="E16" s="7" t="str">
        <f t="shared" ca="1" si="0"/>
        <v>WED</v>
      </c>
      <c r="F16" s="7">
        <f ca="1">IFERROR((IF(INDEX(Diet[],DietLastEnd-DietRowStart-J16,1)&lt;&gt;"",INDEX(Diet[],DietLastEnd-DietRowStart-J16,7),NA())),NA())</f>
        <v>5.51</v>
      </c>
      <c r="G16" s="7">
        <f ca="1">IFERROR((IF(INDEX(Diet[],DietLastEnd-DietRowStart-J16,1)&lt;&gt;"",INDEX(Diet[],DietLastEnd-DietRowStart-J16,6),NA())),NA())</f>
        <v>8.81</v>
      </c>
      <c r="H16" s="7">
        <f ca="1">IFERROR((IF(INDEX(Diet[],DietLastEnd-DietRowStart-J16,1)&lt;&gt;"",INDEX(Diet[],DietLastEnd-DietRowStart-J16,5),NA())),NA())</f>
        <v>12.36</v>
      </c>
      <c r="I16" s="7">
        <f ca="1">IFERROR((IF(INDEX(Diet[],DietLastEnd-DietRowStart-J16,1)&lt;&gt;"",INDEX(Diet[],DietLastEnd-DietRowStart-J16,4),NA())),NA())</f>
        <v>135</v>
      </c>
      <c r="J16" s="7">
        <v>1</v>
      </c>
    </row>
    <row r="17" spans="2:12" x14ac:dyDescent="0.2">
      <c r="B17" s="3"/>
      <c r="C17" s="3"/>
      <c r="D17" s="6">
        <f ca="1">IFERROR(IF(INDEX(Diet[],DietLastEnd-DietRowStart-J17,1)&lt;&gt;"",INDEX(Diet[],DietLastEnd-DietRowStart-J17,1),""),"")</f>
        <v>43663</v>
      </c>
      <c r="E17" s="7" t="str">
        <f t="shared" ca="1" si="0"/>
        <v>WED</v>
      </c>
      <c r="F17" s="7">
        <f ca="1">IFERROR((IF(INDEX(Diet[],DietLastEnd-DietRowStart-J17,1)&lt;&gt;"",INDEX(Diet[],DietLastEnd-DietRowStart-J17,7),NA())),NA())</f>
        <v>15</v>
      </c>
      <c r="G17" s="7">
        <f ca="1">IFERROR((IF(INDEX(Diet[],DietLastEnd-DietRowStart-J17,1)&lt;&gt;"",INDEX(Diet[],DietLastEnd-DietRowStart-J17,6),NA())),NA())</f>
        <v>5.43</v>
      </c>
      <c r="H17" s="7">
        <f ca="1">IFERROR((IF(INDEX(Diet[],DietLastEnd-DietRowStart-J17,1)&lt;&gt;"",INDEX(Diet[],DietLastEnd-DietRowStart-J17,5),NA())),NA())</f>
        <v>7</v>
      </c>
      <c r="I17" s="7">
        <f ca="1">IFERROR((IF(INDEX(Diet[],DietLastEnd-DietRowStart-J17,1)&lt;&gt;"",INDEX(Diet[],DietLastEnd-DietRowStart-J17,4),NA())),NA())</f>
        <v>184</v>
      </c>
      <c r="J17" s="7">
        <v>0</v>
      </c>
    </row>
    <row r="18" spans="2:12" x14ac:dyDescent="0.2">
      <c r="B18" s="3"/>
      <c r="C18" s="3"/>
      <c r="D18" s="6">
        <f ca="1">IFERROR(IF(INDEX(Diet[],DietLastEnd-DietRowStart-J18,1)&lt;&gt;"",INDEX(Diet[],DietLastEnd-DietRowStart-J18,1)),"")</f>
        <v>43665</v>
      </c>
      <c r="E18" s="7" t="str">
        <f t="shared" ca="1" si="0"/>
        <v>FRI</v>
      </c>
      <c r="F18" s="7">
        <f ca="1">IFERROR((IF(INDEX(Diet[],DietLastEnd-DietRowStart-J18,1)&lt;&gt;"",INDEX(Diet[],DietLastEnd-DietRowStart-J18,7),NA())),NA())</f>
        <v>21</v>
      </c>
      <c r="G18" s="7">
        <f ca="1">IFERROR((IF(INDEX(Diet[],DietLastEnd-DietRowStart-J18,1)&lt;&gt;"",INDEX(Diet[],DietLastEnd-DietRowStart-J18,6),NA())),NA())</f>
        <v>13.5</v>
      </c>
      <c r="H18" s="7">
        <f ca="1">IFERROR((IF(INDEX(Diet[],DietLastEnd-DietRowStart-J18,1)&lt;&gt;"",INDEX(Diet[],DietLastEnd-DietRowStart-J18,5),NA())),NA())</f>
        <v>62</v>
      </c>
      <c r="I18" s="7">
        <f ca="1">IFERROR((IF(INDEX(Diet[],DietLastEnd-DietRowStart-J18,1)&lt;&gt;"",INDEX(Diet[],DietLastEnd-DietRowStart-J18,4),NA())),NA())</f>
        <v>477</v>
      </c>
      <c r="J18" s="7">
        <v>-1</v>
      </c>
    </row>
    <row r="20" spans="2:12" ht="27" x14ac:dyDescent="0.5">
      <c r="B20" s="42" t="s">
        <v>29</v>
      </c>
      <c r="C20" s="42"/>
      <c r="D20" s="42"/>
      <c r="E20" s="42"/>
      <c r="F20" s="42"/>
      <c r="G20" s="42"/>
      <c r="H20" s="42"/>
      <c r="I20" s="42"/>
      <c r="J20" s="42"/>
    </row>
    <row r="22" spans="2:12" ht="15" x14ac:dyDescent="0.2">
      <c r="B22" s="9" t="s">
        <v>12</v>
      </c>
      <c r="C22" s="9">
        <f>ROW(Exercise[[#Headers],[DATE]])+1</f>
        <v>4</v>
      </c>
      <c r="D22" s="5" t="s">
        <v>13</v>
      </c>
      <c r="E22" s="5" t="s">
        <v>14</v>
      </c>
      <c r="F22" s="5" t="s">
        <v>26</v>
      </c>
      <c r="G22" s="5" t="s">
        <v>25</v>
      </c>
      <c r="H22" s="5" t="s">
        <v>24</v>
      </c>
      <c r="L22" s="14"/>
    </row>
    <row r="23" spans="2:12" x14ac:dyDescent="0.2">
      <c r="B23" s="9" t="s">
        <v>41</v>
      </c>
      <c r="C23" s="10">
        <f ca="1">MATCH(9.99E+307,Exercise[DATE])+ExerciseRowStart-1</f>
        <v>20</v>
      </c>
      <c r="D23" s="8">
        <f ca="1">IFERROR(IF(INDEX(Exercise[],ExerciseLastEnd-ExerciseRowStart-H23,1)&lt;&gt;"",INDEX(Exercise[],ExerciseLastEnd-ExerciseRowStart-H23,1)),"")</f>
        <v>43680</v>
      </c>
      <c r="E23" s="7" t="str">
        <f t="shared" ref="E23:E36" ca="1" si="1">UPPER(TEXT(D23,"DDD"))</f>
        <v>SAT</v>
      </c>
      <c r="F23" s="23">
        <f ca="1">IFERROR((IF(INDEX(Exercise[],ExerciseLastEnd-ExerciseRowStart-H23,1)&lt;&gt;"",INDEX(Exercise[],ExerciseLastEnd-ExerciseRowStart-H23,2),0)),0)</f>
        <v>20</v>
      </c>
      <c r="G23" s="23">
        <f ca="1">IFERROR((IF(INDEX(Exercise[],ExerciseLastEnd-ExerciseRowStart-H23,2)&lt;&gt;"",INDEX(Exercise[],ExerciseLastEnd-ExerciseRowStart-H23,3),0)),0)</f>
        <v>195</v>
      </c>
      <c r="H23" s="7">
        <v>-1</v>
      </c>
      <c r="L23" s="14"/>
    </row>
    <row r="24" spans="2:12" x14ac:dyDescent="0.2">
      <c r="B24" s="3"/>
      <c r="C24" s="3"/>
      <c r="D24" s="8">
        <f ca="1">IFERROR(IF(INDEX(Exercise[],ExerciseLastEnd-ExerciseRowStart-H24,1)&lt;&gt;"",INDEX(Exercise[],ExerciseLastEnd-ExerciseRowStart-H24,1)),"")</f>
        <v>43679</v>
      </c>
      <c r="E24" s="7" t="str">
        <f t="shared" ca="1" si="1"/>
        <v>FRI</v>
      </c>
      <c r="F24" s="23">
        <f ca="1">IFERROR((IF(INDEX(Exercise[],ExerciseLastEnd-ExerciseRowStart-H24,1)&lt;&gt;"",INDEX(Exercise[],ExerciseLastEnd-ExerciseRowStart-H24,2),0)),0)</f>
        <v>25</v>
      </c>
      <c r="G24" s="23">
        <f ca="1">IFERROR((IF(INDEX(Exercise[],ExerciseLastEnd-ExerciseRowStart-H24,2)&lt;&gt;"",INDEX(Exercise[],ExerciseLastEnd-ExerciseRowStart-H24,3),0)),0)</f>
        <v>265</v>
      </c>
      <c r="H24" s="7">
        <v>0</v>
      </c>
    </row>
    <row r="25" spans="2:12" x14ac:dyDescent="0.2">
      <c r="B25" s="3"/>
      <c r="C25" s="3"/>
      <c r="D25" s="8">
        <f ca="1">IFERROR(IF(INDEX(Exercise[],ExerciseLastEnd-ExerciseRowStart-H25,1)&lt;&gt;"",INDEX(Exercise[],ExerciseLastEnd-ExerciseRowStart-H25,1)),"")</f>
        <v>43678</v>
      </c>
      <c r="E25" s="7" t="str">
        <f t="shared" ca="1" si="1"/>
        <v>THU</v>
      </c>
      <c r="F25" s="23">
        <f ca="1">IFERROR((IF(INDEX(Exercise[],ExerciseLastEnd-ExerciseRowStart-H25,1)&lt;&gt;"",INDEX(Exercise[],ExerciseLastEnd-ExerciseRowStart-H25,2),0)),0)</f>
        <v>40</v>
      </c>
      <c r="G25" s="23">
        <f ca="1">IFERROR((IF(INDEX(Exercise[],ExerciseLastEnd-ExerciseRowStart-H25,2)&lt;&gt;"",INDEX(Exercise[],ExerciseLastEnd-ExerciseRowStart-H25,3),0)),0)</f>
        <v>290</v>
      </c>
      <c r="H25" s="7">
        <v>1</v>
      </c>
    </row>
    <row r="26" spans="2:12" x14ac:dyDescent="0.2">
      <c r="B26" s="3"/>
      <c r="C26" s="3"/>
      <c r="D26" s="8">
        <f ca="1">IFERROR(IF(INDEX(Exercise[],ExerciseLastEnd-ExerciseRowStart-H26,1)&lt;&gt;"",INDEX(Exercise[],ExerciseLastEnd-ExerciseRowStart-H26,1)),"")</f>
        <v>43677</v>
      </c>
      <c r="E26" s="7" t="str">
        <f t="shared" ca="1" si="1"/>
        <v>WED</v>
      </c>
      <c r="F26" s="23">
        <f ca="1">IFERROR((IF(INDEX(Exercise[],ExerciseLastEnd-ExerciseRowStart-H26,1)&lt;&gt;"",INDEX(Exercise[],ExerciseLastEnd-ExerciseRowStart-H26,2),0)),0)</f>
        <v>35</v>
      </c>
      <c r="G26" s="23">
        <f ca="1">IFERROR((IF(INDEX(Exercise[],ExerciseLastEnd-ExerciseRowStart-H26,2)&lt;&gt;"",INDEX(Exercise[],ExerciseLastEnd-ExerciseRowStart-H26,3),0)),0)</f>
        <v>320</v>
      </c>
      <c r="H26" s="7">
        <v>2</v>
      </c>
    </row>
    <row r="27" spans="2:12" x14ac:dyDescent="0.2">
      <c r="B27" s="3"/>
      <c r="C27" s="3"/>
      <c r="D27" s="8">
        <f ca="1">IFERROR(IF(INDEX(Exercise[],ExerciseLastEnd-ExerciseRowStart-H27,1)&lt;&gt;"",INDEX(Exercise[],ExerciseLastEnd-ExerciseRowStart-H27,1)),"")</f>
        <v>43676</v>
      </c>
      <c r="E27" s="7" t="str">
        <f t="shared" ca="1" si="1"/>
        <v>TUE</v>
      </c>
      <c r="F27" s="23">
        <f ca="1">IFERROR((IF(INDEX(Exercise[],ExerciseLastEnd-ExerciseRowStart-H27,1)&lt;&gt;"",INDEX(Exercise[],ExerciseLastEnd-ExerciseRowStart-H27,2),0)),0)</f>
        <v>45</v>
      </c>
      <c r="G27" s="23">
        <f ca="1">IFERROR((IF(INDEX(Exercise[],ExerciseLastEnd-ExerciseRowStart-H27,2)&lt;&gt;"",INDEX(Exercise[],ExerciseLastEnd-ExerciseRowStart-H27,3),0)),0)</f>
        <v>350</v>
      </c>
      <c r="H27" s="7">
        <v>3</v>
      </c>
    </row>
    <row r="28" spans="2:12" x14ac:dyDescent="0.2">
      <c r="B28" s="3"/>
      <c r="C28" s="3"/>
      <c r="D28" s="8">
        <f ca="1">IFERROR(IF(INDEX(Exercise[],ExerciseLastEnd-ExerciseRowStart-H28,1)&lt;&gt;"",INDEX(Exercise[],ExerciseLastEnd-ExerciseRowStart-H28,1)),"")</f>
        <v>43675</v>
      </c>
      <c r="E28" s="7" t="str">
        <f t="shared" ca="1" si="1"/>
        <v>MON</v>
      </c>
      <c r="F28" s="23">
        <f ca="1">IFERROR((IF(INDEX(Exercise[],ExerciseLastEnd-ExerciseRowStart-H28,1)&lt;&gt;"",INDEX(Exercise[],ExerciseLastEnd-ExerciseRowStart-H28,2),0)),0)</f>
        <v>20</v>
      </c>
      <c r="G28" s="23">
        <f ca="1">IFERROR((IF(INDEX(Exercise[],ExerciseLastEnd-ExerciseRowStart-H28,2)&lt;&gt;"",INDEX(Exercise[],ExerciseLastEnd-ExerciseRowStart-H28,3),0)),0)</f>
        <v>295</v>
      </c>
      <c r="H28" s="7">
        <v>4</v>
      </c>
    </row>
    <row r="29" spans="2:12" x14ac:dyDescent="0.2">
      <c r="B29" s="3"/>
      <c r="C29" s="3"/>
      <c r="D29" s="8">
        <f ca="1">IFERROR(IF(INDEX(Exercise[],ExerciseLastEnd-ExerciseRowStart-H29,1)&lt;&gt;"",INDEX(Exercise[],ExerciseLastEnd-ExerciseRowStart-H29,1)),"")</f>
        <v>43674</v>
      </c>
      <c r="E29" s="7" t="str">
        <f t="shared" ca="1" si="1"/>
        <v>SUN</v>
      </c>
      <c r="F29" s="23">
        <f ca="1">IFERROR((IF(INDEX(Exercise[],ExerciseLastEnd-ExerciseRowStart-H29,1)&lt;&gt;"",INDEX(Exercise[],ExerciseLastEnd-ExerciseRowStart-H29,2),0)),0)</f>
        <v>40</v>
      </c>
      <c r="G29" s="23">
        <f ca="1">IFERROR((IF(INDEX(Exercise[],ExerciseLastEnd-ExerciseRowStart-H29,2)&lt;&gt;"",INDEX(Exercise[],ExerciseLastEnd-ExerciseRowStart-H29,3),0)),0)</f>
        <v>270</v>
      </c>
      <c r="H29" s="7">
        <v>5</v>
      </c>
    </row>
    <row r="30" spans="2:12" x14ac:dyDescent="0.2">
      <c r="B30" s="3"/>
      <c r="C30" s="3"/>
      <c r="D30" s="8">
        <f ca="1">IFERROR(IF(INDEX(Exercise[],ExerciseLastEnd-ExerciseRowStart-H30,1)&lt;&gt;"",INDEX(Exercise[],ExerciseLastEnd-ExerciseRowStart-H30,1)),"")</f>
        <v>43673</v>
      </c>
      <c r="E30" s="7" t="str">
        <f t="shared" ca="1" si="1"/>
        <v>SAT</v>
      </c>
      <c r="F30" s="23">
        <f ca="1">IFERROR((IF(INDEX(Exercise[],ExerciseLastEnd-ExerciseRowStart-H30,1)&lt;&gt;"",INDEX(Exercise[],ExerciseLastEnd-ExerciseRowStart-H30,2),0)),0)</f>
        <v>45</v>
      </c>
      <c r="G30" s="23">
        <f ca="1">IFERROR((IF(INDEX(Exercise[],ExerciseLastEnd-ExerciseRowStart-H30,2)&lt;&gt;"",INDEX(Exercise[],ExerciseLastEnd-ExerciseRowStart-H30,3),0)),0)</f>
        <v>325</v>
      </c>
      <c r="H30" s="7">
        <v>6</v>
      </c>
    </row>
    <row r="31" spans="2:12" x14ac:dyDescent="0.2">
      <c r="B31" s="3"/>
      <c r="C31" s="3"/>
      <c r="D31" s="8">
        <f ca="1">IFERROR(IF(INDEX(Exercise[],ExerciseLastEnd-ExerciseRowStart-H31,1)&lt;&gt;"",INDEX(Exercise[],ExerciseLastEnd-ExerciseRowStart-H31,1)),"")</f>
        <v>43672</v>
      </c>
      <c r="E31" s="7" t="str">
        <f t="shared" ca="1" si="1"/>
        <v>FRI</v>
      </c>
      <c r="F31" s="23">
        <f ca="1">IFERROR((IF(INDEX(Exercise[],ExerciseLastEnd-ExerciseRowStart-H31,1)&lt;&gt;"",INDEX(Exercise[],ExerciseLastEnd-ExerciseRowStart-H31,2),0)),0)</f>
        <v>40</v>
      </c>
      <c r="G31" s="23">
        <f ca="1">IFERROR((IF(INDEX(Exercise[],ExerciseLastEnd-ExerciseRowStart-H31,2)&lt;&gt;"",INDEX(Exercise[],ExerciseLastEnd-ExerciseRowStart-H31,3),0)),0)</f>
        <v>175</v>
      </c>
      <c r="H31" s="7">
        <v>7</v>
      </c>
    </row>
    <row r="32" spans="2:12" x14ac:dyDescent="0.2">
      <c r="B32" s="3"/>
      <c r="C32" s="3"/>
      <c r="D32" s="8">
        <f ca="1">IFERROR(IF(INDEX(Exercise[],ExerciseLastEnd-ExerciseRowStart-H32,1)&lt;&gt;"",INDEX(Exercise[],ExerciseLastEnd-ExerciseRowStart-H32,1)),"")</f>
        <v>43671</v>
      </c>
      <c r="E32" s="7" t="str">
        <f t="shared" ca="1" si="1"/>
        <v>THU</v>
      </c>
      <c r="F32" s="23">
        <f ca="1">IFERROR((IF(INDEX(Exercise[],ExerciseLastEnd-ExerciseRowStart-H32,1)&lt;&gt;"",INDEX(Exercise[],ExerciseLastEnd-ExerciseRowStart-H32,2),0)),0)</f>
        <v>30</v>
      </c>
      <c r="G32" s="23">
        <f ca="1">IFERROR((IF(INDEX(Exercise[],ExerciseLastEnd-ExerciseRowStart-H32,2)&lt;&gt;"",INDEX(Exercise[],ExerciseLastEnd-ExerciseRowStart-H32,3),0)),0)</f>
        <v>335</v>
      </c>
      <c r="H32" s="7">
        <v>8</v>
      </c>
    </row>
    <row r="33" spans="2:8" x14ac:dyDescent="0.2">
      <c r="B33" s="3"/>
      <c r="C33" s="3"/>
      <c r="D33" s="8">
        <f ca="1">IFERROR(IF(INDEX(Exercise[],ExerciseLastEnd-ExerciseRowStart-H33,1)&lt;&gt;"",INDEX(Exercise[],ExerciseLastEnd-ExerciseRowStart-H33,1)),"")</f>
        <v>43670</v>
      </c>
      <c r="E33" s="7" t="str">
        <f t="shared" ca="1" si="1"/>
        <v>WED</v>
      </c>
      <c r="F33" s="23">
        <f ca="1">IFERROR((IF(INDEX(Exercise[],ExerciseLastEnd-ExerciseRowStart-H33,1)&lt;&gt;"",INDEX(Exercise[],ExerciseLastEnd-ExerciseRowStart-H33,2),0)),0)</f>
        <v>40</v>
      </c>
      <c r="G33" s="23">
        <f ca="1">IFERROR((IF(INDEX(Exercise[],ExerciseLastEnd-ExerciseRowStart-H33,2)&lt;&gt;"",INDEX(Exercise[],ExerciseLastEnd-ExerciseRowStart-H33,3),0)),0)</f>
        <v>205</v>
      </c>
      <c r="H33" s="7">
        <v>9</v>
      </c>
    </row>
    <row r="34" spans="2:8" x14ac:dyDescent="0.2">
      <c r="B34" s="3"/>
      <c r="C34" s="3"/>
      <c r="D34" s="8">
        <f ca="1">IFERROR(IF(INDEX(Exercise[],ExerciseLastEnd-ExerciseRowStart-H34,1)&lt;&gt;"",INDEX(Exercise[],ExerciseLastEnd-ExerciseRowStart-H34,1)),"")</f>
        <v>43669</v>
      </c>
      <c r="E34" s="7" t="str">
        <f t="shared" ca="1" si="1"/>
        <v>TUE</v>
      </c>
      <c r="F34" s="23">
        <f ca="1">IFERROR((IF(INDEX(Exercise[],ExerciseLastEnd-ExerciseRowStart-H34,1)&lt;&gt;"",INDEX(Exercise[],ExerciseLastEnd-ExerciseRowStart-H34,2),0)),0)</f>
        <v>20</v>
      </c>
      <c r="G34" s="23">
        <f ca="1">IFERROR((IF(INDEX(Exercise[],ExerciseLastEnd-ExerciseRowStart-H34,2)&lt;&gt;"",INDEX(Exercise[],ExerciseLastEnd-ExerciseRowStart-H34,3),0)),0)</f>
        <v>285</v>
      </c>
      <c r="H34" s="7">
        <v>10</v>
      </c>
    </row>
    <row r="35" spans="2:8" x14ac:dyDescent="0.2">
      <c r="B35" s="3"/>
      <c r="C35" s="3"/>
      <c r="D35" s="8">
        <f ca="1">IFERROR(IF(INDEX(Exercise[],ExerciseLastEnd-ExerciseRowStart-H35,1)&lt;&gt;"",INDEX(Exercise[],ExerciseLastEnd-ExerciseRowStart-H35,1)),"")</f>
        <v>43668</v>
      </c>
      <c r="E35" s="7" t="str">
        <f t="shared" ca="1" si="1"/>
        <v>MON</v>
      </c>
      <c r="F35" s="23">
        <f ca="1">IFERROR((IF(INDEX(Exercise[],ExerciseLastEnd-ExerciseRowStart-H35,1)&lt;&gt;"",INDEX(Exercise[],ExerciseLastEnd-ExerciseRowStart-H35,2),0)),0)</f>
        <v>25</v>
      </c>
      <c r="G35" s="23">
        <f ca="1">IFERROR((IF(INDEX(Exercise[],ExerciseLastEnd-ExerciseRowStart-H35,2)&lt;&gt;"",INDEX(Exercise[],ExerciseLastEnd-ExerciseRowStart-H35,3),0)),0)</f>
        <v>125</v>
      </c>
      <c r="H35" s="7">
        <v>11</v>
      </c>
    </row>
    <row r="36" spans="2:8" x14ac:dyDescent="0.2">
      <c r="B36" s="3"/>
      <c r="C36" s="3"/>
      <c r="D36" s="8">
        <f ca="1">IFERROR(IF(INDEX(Exercise[],ExerciseLastEnd-ExerciseRowStart-H36,1)&lt;&gt;"",INDEX(Exercise[],ExerciseLastEnd-ExerciseRowStart-H36,1)),"")</f>
        <v>43667</v>
      </c>
      <c r="E36" s="7" t="str">
        <f t="shared" ca="1" si="1"/>
        <v>SUN</v>
      </c>
      <c r="F36" s="23">
        <f ca="1">IFERROR((IF(INDEX(Exercise[],ExerciseLastEnd-ExerciseRowStart-H36,1)&lt;&gt;"",INDEX(Exercise[],ExerciseLastEnd-ExerciseRowStart-H36,2),0)),0)</f>
        <v>30</v>
      </c>
      <c r="G36" s="23">
        <f ca="1">IFERROR((IF(INDEX(Exercise[],ExerciseLastEnd-ExerciseRowStart-H36,2)&lt;&gt;"",INDEX(Exercise[],ExerciseLastEnd-ExerciseRowStart-H36,3),0)),0)</f>
        <v>150</v>
      </c>
      <c r="H36" s="7">
        <v>12</v>
      </c>
    </row>
    <row r="41" spans="2:8" x14ac:dyDescent="0.2">
      <c r="D41" s="14"/>
    </row>
    <row r="42" spans="2:8" x14ac:dyDescent="0.2">
      <c r="D42" s="14"/>
    </row>
    <row r="43" spans="2:8" x14ac:dyDescent="0.2">
      <c r="D43" s="14"/>
    </row>
    <row r="44" spans="2:8" x14ac:dyDescent="0.2">
      <c r="D44" s="14"/>
    </row>
    <row r="45" spans="2:8" x14ac:dyDescent="0.2">
      <c r="D45" s="14"/>
    </row>
    <row r="46" spans="2:8" x14ac:dyDescent="0.2">
      <c r="D46" s="14"/>
    </row>
    <row r="47" spans="2:8" x14ac:dyDescent="0.2">
      <c r="D47" s="14"/>
    </row>
    <row r="48" spans="2:8" x14ac:dyDescent="0.2">
      <c r="D48" s="14"/>
    </row>
    <row r="49" spans="4:4" x14ac:dyDescent="0.2">
      <c r="D49" s="14"/>
    </row>
    <row r="50" spans="4:4" x14ac:dyDescent="0.2">
      <c r="D50" s="14"/>
    </row>
    <row r="51" spans="4:4" x14ac:dyDescent="0.2">
      <c r="D51" s="14"/>
    </row>
    <row r="52" spans="4:4" x14ac:dyDescent="0.2">
      <c r="D52" s="14"/>
    </row>
    <row r="53" spans="4:4" x14ac:dyDescent="0.2">
      <c r="D53" s="14"/>
    </row>
    <row r="54" spans="4:4" x14ac:dyDescent="0.2">
      <c r="D54" s="14"/>
    </row>
  </sheetData>
  <dataConsolidate>
    <dataRefs count="1">
      <dataRef ref="F23:G36" sheet="Chart Calculations"/>
    </dataRefs>
  </dataConsolidate>
  <mergeCells count="2">
    <mergeCell ref="B2:J2"/>
    <mergeCell ref="B20:J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19</vt:i4>
      </vt:variant>
    </vt:vector>
  </HeadingPairs>
  <TitlesOfParts>
    <vt:vector size="23" baseType="lpstr">
      <vt:lpstr>GOALS</vt:lpstr>
      <vt:lpstr>DIET</vt:lpstr>
      <vt:lpstr>EXERCISE</vt:lpstr>
      <vt:lpstr>Chart Calculations</vt:lpstr>
      <vt:lpstr>ColumnTitle2</vt:lpstr>
      <vt:lpstr>ColumnTitle3</vt:lpstr>
      <vt:lpstr>DietLastEnd</vt:lpstr>
      <vt:lpstr>DietPeriod</vt:lpstr>
      <vt:lpstr>DietRowStart</vt:lpstr>
      <vt:lpstr>EndDate</vt:lpstr>
      <vt:lpstr>EndWeight</vt:lpstr>
      <vt:lpstr>ExerciseDateRange</vt:lpstr>
      <vt:lpstr>ExerciseLastEnd</vt:lpstr>
      <vt:lpstr>ExercisePeriod</vt:lpstr>
      <vt:lpstr>ExerciseRowStart</vt:lpstr>
      <vt:lpstr>LossPerDay</vt:lpstr>
      <vt:lpstr>PlanDays</vt:lpstr>
      <vt:lpstr>DIET!Print_Titles</vt:lpstr>
      <vt:lpstr>EXERCISE!Print_Titles</vt:lpstr>
      <vt:lpstr>StartDate</vt:lpstr>
      <vt:lpstr>StartWeight</vt:lpstr>
      <vt:lpstr>Subtitle</vt:lpstr>
      <vt:lpstr>WeightGoal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HP</dc:creator>
  <cp:lastModifiedBy>HP</cp:lastModifiedBy>
  <dcterms:created xsi:type="dcterms:W3CDTF">2017-01-18T04:03:51Z</dcterms:created>
  <dcterms:modified xsi:type="dcterms:W3CDTF">2019-07-14T12:47:11Z</dcterms:modified>
</cp:coreProperties>
</file>